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495" documentId="13_ncr:1_{F6CB121F-512D-4AA6-A0C1-0FB36C537598}" xr6:coauthVersionLast="47" xr6:coauthVersionMax="47" xr10:uidLastSave="{016BE1D1-D6B4-49BC-828F-84F5776C115F}"/>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2" i="3"/>
  <c r="G3" i="3"/>
  <c r="I3" i="4"/>
  <c r="J3" i="4"/>
  <c r="I3" i="6"/>
  <c r="I4" i="6"/>
  <c r="L3" i="6"/>
  <c r="L4" i="6"/>
  <c r="L2" i="6"/>
  <c r="J4" i="6"/>
  <c r="J3" i="6"/>
  <c r="J2" i="6"/>
  <c r="I2" i="6"/>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63" i="5"/>
  <c r="J63" i="5"/>
  <c r="I63" i="5"/>
  <c r="G63" i="5"/>
  <c r="B63"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B2" i="5"/>
  <c r="G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<sst xmlns="http://schemas.openxmlformats.org/spreadsheetml/2006/main" count="178600" uniqueCount="39082">
  <si>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</si>
  <si>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</si>
  <si>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</si>
  <si>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</si>
  <si>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</si>
  <si>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</si>
  <si>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</si>
  <si>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</si>
  <si>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</si>
  <si>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</si>
  <si>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</si>
  <si>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</si>
  <si>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</si>
  <si>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</si>
  <si>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</si>
  <si>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</si>
  <si>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</si>
  <si>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</si>
  <si>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</si>
  <si>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</si>
  <si>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</si>
  <si>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</si>
  <si>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</si>
  <si>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</si>
  <si>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</si>
  <si>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</si>
  <si>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</si>
  <si>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</si>
  <si>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</si>
  <si>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</si>
  <si>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</si>
  <si>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</si>
  <si>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</si>
  <si>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</si>
  <si>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</si>
  <si>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</si>
  <si>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</si>
  <si>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</si>
  <si>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</si>
  <si>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</si>
  <si>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</si>
  <si>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</si>
  <si>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</si>
  <si>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</si>
  <si>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</si>
  <si>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</si>
  <si>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</si>
  <si>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</si>
  <si>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</si>
  <si>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</si>
  <si>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</si>
  <si>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</si>
  <si>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</si>
  <si>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</si>
  <si>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</si>
  <si>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</si>
  <si>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</si>
  <si>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</si>
  <si>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</si>
  <si>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</si>
  <si>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</si>
  <si>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</si>
  <si>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</si>
  <si>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</si>
  <si>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</si>
  <si>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</si>
  <si>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</si>
  <si>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</si>
  <si>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</si>
  <si>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</si>
  <si>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</si>
  <si>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</si>
  <si>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</si>
  <si>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</si>
  <si>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</si>
  <si>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</si>
  <si>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</si>
  <si>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</si>
  <si>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</si>
  <si>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</si>
  <si>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</si>
  <si>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</si>
  <si>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</si>
  <si>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</si>
  <si>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</si>
  <si>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</si>
  <si>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</si>
  <si>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</si>
  <si>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</si>
  <si>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</si>
  <si>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</si>
  <si>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</si>
  <si>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</si>
  <si>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</si>
  <si>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</si>
  <si>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</si>
  <si>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</si>
  <si>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</si>
  <si>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</si>
  <si>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</si>
  <si>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</si>
  <si>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</si>
  <si>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</si>
  <si>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</si>
  <si>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</si>
  <si>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</si>
  <si>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</si>
  <si>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</si>
  <si>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</si>
  <si>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</si>
  <si>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</si>
  <si>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</si>
  <si>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</si>
  <si>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</si>
  <si>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</si>
  <si>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</si>
  <si>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</si>
  <si>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</si>
  <si>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</si>
  <si>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</si>
  <si>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</si>
  <si>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</si>
  <si>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</si>
  <si>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</si>
  <si>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</si>
  <si>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</si>
  <si>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</si>
  <si>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</si>
  <si>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</si>
  <si>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</si>
  <si>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</si>
  <si>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</si>
  <si>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</si>
  <si>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</si>
  <si>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</si>
  <si>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</si>
  <si>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</si>
  <si>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</si>
  <si>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</si>
  <si>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</si>
  <si>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</si>
  <si>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</si>
  <si>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</si>
  <si>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</si>
  <si>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</si>
  <si>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</si>
  <si>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</si>
  <si>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</si>
  <si>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</si>
  <si>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</si>
  <si>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</si>
  <si>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</si>
  <si>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</si>
  <si>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</si>
  <si>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</si>
  <si>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</si>
  <si>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</si>
  <si>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</si>
  <si>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</si>
  <si>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</si>
  <si>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</si>
  <si>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</si>
  <si>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</si>
  <si>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</si>
  <si>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</si>
  <si>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</si>
  <si>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</si>
  <si>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</si>
  <si>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</si>
  <si>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</si>
  <si>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</si>
  <si>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</si>
  <si>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</si>
  <si>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</si>
  <si>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</si>
  <si>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</si>
  <si>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</si>
  <si>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</si>
  <si>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</si>
  <si>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</si>
  <si>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</si>
  <si>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</si>
  <si>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</si>
  <si>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</si>
  <si>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</si>
  <si>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</si>
  <si>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</si>
  <si>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</si>
  <si>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</si>
  <si>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</si>
  <si>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</si>
  <si>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</si>
  <si>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</si>
  <si>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</si>
  <si>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</si>
  <si>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</si>
  <si>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</si>
  <si>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</si>
  <si>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</si>
  <si>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</si>
  <si>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</si>
  <si>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</si>
  <si>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</si>
  <si>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</si>
  <si>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</si>
  <si>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</si>
  <si>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</si>
  <si>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</si>
  <si>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</si>
  <si>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</si>
  <si>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</si>
  <si>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</si>
  <si>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</si>
  <si>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</si>
  <si>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</si>
  <si>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</si>
  <si>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</si>
  <si>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</si>
  <si>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</si>
  <si>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</si>
  <si>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</si>
  <si>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</si>
  <si>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</si>
  <si>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</si>
  <si>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</si>
  <si>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</si>
  <si>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</si>
  <si>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</si>
  <si>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</si>
  <si>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</si>
  <si>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</si>
  <si>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</si>
  <si>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</si>
  <si>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</si>
  <si>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</si>
  <si>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</si>
  <si>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</si>
  <si>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</si>
  <si>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</si>
  <si>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</si>
  <si>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</si>
  <si>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</si>
  <si>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</si>
  <si>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</si>
  <si>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</si>
  <si>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</si>
  <si>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</si>
  <si>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</si>
  <si>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</si>
  <si>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</si>
  <si>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</si>
  <si>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</si>
  <si>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</si>
  <si>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</si>
  <si>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</si>
  <si>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</si>
  <si>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</si>
  <si>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</si>
  <si>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</si>
  <si>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</si>
  <si>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</si>
  <si>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</si>
  <si>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</si>
  <si>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</si>
  <si>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</si>
  <si>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</si>
  <si>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</si>
  <si>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</si>
  <si>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</si>
  <si>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</si>
  <si>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</si>
  <si>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</si>
  <si>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</si>
  <si>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</si>
  <si>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</si>
  <si>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</si>
  <si>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</si>
  <si>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</si>
  <si>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</si>
  <si>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</si>
  <si>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</si>
  <si>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</si>
  <si>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</si>
  <si>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</si>
  <si>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</si>
  <si>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</si>
  <si>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</si>
  <si>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</si>
  <si>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</si>
  <si>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</si>
  <si>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</si>
  <si>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</si>
  <si>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</si>
  <si>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</si>
  <si>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</si>
  <si>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</si>
  <si>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</si>
  <si>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</si>
  <si>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</si>
  <si>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</si>
  <si>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</si>
  <si>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</si>
  <si>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</si>
  <si>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</si>
  <si>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</si>
  <si>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</si>
  <si>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</si>
  <si>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</si>
  <si>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</si>
  <si>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</si>
  <si>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</si>
  <si>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</si>
  <si>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</si>
  <si>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</si>
  <si>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</si>
  <si>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</si>
  <si>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</si>
  <si>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</si>
  <si>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</si>
  <si>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</si>
  <si>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</si>
  <si>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</si>
  <si>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</si>
  <si>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</si>
  <si>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</si>
  <si>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</si>
  <si>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</si>
  <si>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</si>
  <si>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</si>
  <si>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</si>
  <si>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</si>
  <si>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</si>
  <si>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</si>
  <si>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</si>
  <si>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</si>
  <si>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</si>
  <si>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</si>
  <si>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</si>
  <si>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</si>
  <si>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</si>
  <si>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</si>
  <si>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</si>
  <si>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</si>
  <si>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</si>
  <si>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</si>
  <si>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</si>
  <si>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</si>
  <si>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</si>
  <si>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</si>
  <si>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</si>
  <si>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</si>
  <si>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</si>
  <si>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</si>
  <si>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</si>
  <si>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</si>
  <si>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</si>
  <si>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</si>
  <si>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</si>
  <si>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</si>
  <si>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</si>
  <si>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</si>
  <si>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</si>
  <si>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</si>
  <si>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</si>
  <si>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</si>
  <si>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</si>
  <si>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</si>
  <si>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</si>
  <si>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</si>
  <si>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</si>
  <si>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</si>
  <si>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</si>
  <si>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</si>
  <si>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</si>
  <si>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</si>
  <si>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</si>
  <si>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</si>
  <si>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</si>
  <si>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</si>
  <si>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</si>
  <si>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</si>
  <si>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</si>
  <si>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</si>
  <si>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</si>
  <si>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</si>
  <si>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</si>
  <si>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</si>
  <si>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</si>
  <si>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</si>
  <si>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</si>
  <si>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</si>
  <si>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</si>
  <si>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</si>
  <si>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</si>
  <si>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</si>
  <si>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</si>
  <si>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</si>
  <si>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</si>
  <si>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</si>
  <si>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</si>
  <si>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</si>
  <si>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</si>
  <si>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</si>
  <si>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</si>
  <si>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</si>
  <si>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</si>
  <si>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</si>
  <si>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</si>
  <si>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</si>
  <si>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</si>
  <si>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</si>
  <si>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</si>
  <si>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</si>
  <si>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</si>
  <si>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</si>
  <si>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</si>
  <si>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</si>
  <si>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</si>
  <si>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</si>
  <si>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</si>
  <si>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</si>
  <si>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</si>
  <si>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</si>
  <si>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</si>
  <si>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</si>
  <si>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</si>
  <si>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</si>
  <si>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</si>
  <si>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</si>
  <si>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</si>
  <si>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</si>
  <si>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</si>
  <si>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</si>
  <si>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</si>
  <si>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</si>
  <si>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</si>
  <si>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</si>
  <si>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</si>
  <si>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</si>
  <si>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</si>
  <si>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</si>
  <si>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</si>
  <si>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</si>
  <si>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</si>
  <si>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</si>
  <si>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</si>
  <si>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</si>
  <si>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</si>
  <si>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</si>
  <si>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</si>
  <si>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</si>
  <si>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</si>
  <si>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</si>
  <si>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</si>
  <si>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</si>
  <si>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</si>
  <si>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</si>
  <si>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</si>
  <si>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</si>
  <si>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</si>
  <si>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</si>
  <si>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</si>
  <si>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</si>
  <si>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</si>
  <si>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</si>
  <si>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</si>
  <si>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</si>
  <si>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</si>
  <si>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</si>
  <si>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</si>
  <si>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</si>
  <si>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</si>
  <si>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</si>
  <si>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</si>
  <si>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</si>
  <si>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</si>
  <si>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</si>
  <si>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</si>
  <si>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</si>
  <si>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</si>
  <si>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</si>
  <si>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</si>
  <si>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</si>
  <si>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</si>
  <si>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</si>
  <si>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</si>
  <si>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</si>
  <si>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</si>
  <si>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</si>
  <si>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</si>
  <si>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</si>
  <si>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</si>
  <si>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</si>
  <si>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</si>
  <si>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</si>
  <si>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</si>
  <si>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</si>
  <si>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</si>
  <si>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</si>
  <si>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</si>
  <si>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</si>
  <si>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</si>
  <si>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</si>
  <si>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</si>
  <si>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</si>
  <si>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</si>
  <si>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</si>
  <si>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</si>
  <si>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</si>
  <si>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</si>
  <si>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</si>
  <si>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</si>
  <si>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</si>
  <si>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</si>
  <si>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</si>
  <si>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</si>
  <si>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</si>
  <si>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</si>
  <si>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</si>
  <si>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</si>
  <si>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</si>
  <si>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</si>
  <si>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</si>
  <si>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</si>
  <si>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</si>
  <si>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</si>
  <si>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</si>
  <si>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</si>
  <si>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</si>
  <si>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</si>
  <si>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</si>
  <si>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</si>
  <si>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</si>
  <si>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</si>
  <si>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</si>
  <si>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</si>
  <si>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</si>
  <si>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</si>
  <si>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</si>
  <si>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</si>
  <si>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</si>
  <si>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</si>
  <si>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</si>
  <si>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</si>
  <si>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</si>
  <si>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</si>
  <si>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</si>
  <si>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</si>
  <si>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</si>
  <si>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</si>
  <si>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</si>
  <si>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</si>
  <si>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</si>
  <si>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</si>
  <si>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</si>
  <si>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</si>
  <si>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</si>
  <si>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</si>
  <si>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</si>
  <si>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</si>
  <si>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</si>
  <si>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</si>
  <si>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</si>
  <si>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</si>
  <si>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</si>
  <si>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</si>
  <si>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</si>
  <si>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</si>
  <si>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</si>
  <si>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</si>
  <si>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</si>
  <si>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</si>
  <si>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</si>
  <si>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</si>
  <si>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</si>
  <si>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</si>
  <si>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</si>
  <si>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</si>
  <si>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</si>
  <si>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</si>
  <si>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</si>
  <si>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</si>
  <si>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</si>
  <si>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</si>
  <si>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</si>
  <si>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</si>
  <si>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</si>
  <si>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</si>
  <si>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</si>
  <si>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</si>
  <si>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</si>
  <si>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</si>
  <si>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</si>
  <si>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</si>
  <si>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</si>
  <si>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</si>
  <si>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</si>
  <si>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</si>
  <si>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</si>
  <si>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</si>
  <si>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</si>
  <si>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</si>
  <si>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</si>
  <si>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</si>
  <si>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</si>
  <si>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</si>
  <si>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</si>
  <si>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</si>
  <si>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</si>
  <si>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</si>
  <si>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</si>
  <si>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</si>
  <si>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</si>
  <si>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</si>
  <si>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</si>
  <si>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</si>
  <si>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</si>
  <si>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</si>
  <si>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</si>
  <si>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</si>
  <si>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</si>
  <si>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</si>
  <si>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</si>
  <si>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</si>
  <si>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</si>
  <si>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</si>
  <si>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</si>
  <si>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</si>
  <si>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</si>
  <si>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</si>
  <si>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</si>
  <si>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</si>
  <si>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</si>
  <si>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</si>
  <si>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</si>
  <si>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</si>
  <si>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</si>
  <si>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</si>
  <si>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</si>
  <si>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</si>
  <si>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</si>
  <si>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</si>
  <si>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</si>
  <si>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</si>
  <si>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</si>
  <si>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</si>
  <si>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</si>
  <si>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</si>
  <si>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</si>
  <si>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</si>
  <si>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</si>
  <si>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</si>
  <si>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</si>
  <si>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</si>
  <si>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</si>
  <si>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</si>
  <si>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</si>
  <si>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</si>
  <si>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</si>
  <si>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</si>
  <si>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</si>
  <si>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</si>
  <si>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</si>
  <si>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</si>
  <si>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</si>
  <si>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</si>
  <si>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</si>
  <si>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</si>
  <si>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</si>
  <si>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</si>
  <si>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</si>
  <si>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</si>
  <si>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</si>
  <si>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</si>
  <si>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</si>
  <si>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</si>
  <si>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</si>
  <si>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</si>
  <si>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</si>
  <si>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</si>
  <si>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</si>
  <si>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</si>
  <si>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</si>
  <si>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</si>
  <si>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</si>
  <si>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</si>
  <si>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</si>
  <si>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</si>
  <si>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</si>
  <si>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</si>
  <si>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</si>
  <si>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</si>
  <si>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</si>
  <si>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</si>
  <si>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</si>
  <si>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</si>
  <si>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</si>
  <si>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</si>
  <si>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</si>
  <si>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</si>
  <si>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</si>
  <si>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</si>
  <si>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</si>
  <si>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</si>
  <si>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</si>
  <si>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</si>
  <si>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</si>
  <si>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</si>
  <si>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</si>
  <si>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</si>
  <si>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</si>
  <si>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</si>
  <si>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</si>
  <si>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</si>
  <si>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</si>
  <si>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</si>
  <si>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</si>
  <si>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</si>
  <si>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</si>
  <si>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</si>
  <si>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</si>
  <si>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</si>
  <si>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</si>
  <si>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</si>
  <si>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</si>
  <si>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</si>
  <si>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</si>
  <si>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</si>
  <si>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</si>
  <si>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</si>
  <si>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</si>
  <si>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</si>
  <si>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</si>
  <si>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</si>
  <si>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</si>
  <si>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</si>
  <si>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</si>
  <si>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</si>
  <si>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</si>
  <si>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</si>
  <si>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</si>
  <si>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</si>
  <si>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</si>
  <si>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</si>
  <si>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</si>
  <si>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</si>
  <si>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</si>
  <si>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</si>
  <si>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</si>
  <si>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</si>
  <si>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</si>
  <si>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</si>
  <si>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</si>
  <si>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</si>
  <si>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</si>
  <si>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</si>
  <si>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</si>
  <si>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</si>
  <si>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</si>
  <si>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</si>
  <si>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</si>
  <si>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</si>
  <si>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</si>
  <si>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</si>
  <si>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</si>
  <si>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</si>
  <si>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</si>
  <si>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</si>
  <si>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</si>
  <si>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</si>
  <si>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</si>
  <si>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</si>
  <si>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</si>
  <si>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</si>
  <si>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</si>
  <si>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</si>
  <si>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</si>
  <si>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</si>
  <si>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</si>
  <si>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</si>
  <si>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</si>
  <si>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</si>
  <si>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</si>
  <si>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</si>
  <si>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</si>
  <si>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</si>
  <si>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</si>
  <si>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</si>
  <si>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</si>
  <si>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</si>
  <si>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</si>
  <si>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</si>
  <si>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</si>
  <si>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</si>
  <si>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</si>
  <si>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</si>
  <si>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</si>
  <si>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</si>
  <si>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</si>
  <si>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</si>
  <si>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</si>
  <si>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</si>
  <si>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</si>
  <si>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</si>
  <si>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</si>
  <si>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</si>
  <si>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</si>
  <si>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</si>
  <si>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</si>
  <si>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</si>
  <si>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</si>
  <si>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</si>
  <si>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</si>
  <si>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</si>
  <si>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</si>
  <si>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</si>
  <si>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</si>
  <si>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</si>
  <si>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</si>
  <si>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</si>
  <si>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</si>
  <si>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</si>
  <si>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</si>
  <si>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</si>
  <si>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</si>
  <si>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</si>
  <si>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</si>
  <si>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</si>
  <si>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</si>
  <si>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</si>
  <si>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</si>
  <si>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</si>
  <si>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</si>
  <si>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</si>
  <si>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</si>
  <si>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</si>
  <si>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</si>
  <si>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</si>
  <si>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</si>
  <si>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</si>
  <si>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</si>
  <si>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</si>
  <si>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</si>
  <si>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</si>
  <si>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</si>
  <si>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</si>
  <si>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</si>
  <si>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</si>
  <si>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</si>
  <si>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</si>
  <si>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</si>
  <si>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</si>
  <si>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</si>
  <si>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</si>
  <si>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</si>
  <si>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</si>
  <si>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</si>
  <si>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</si>
  <si>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</si>
  <si>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</si>
  <si>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</si>
  <si>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</si>
  <si>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</si>
  <si>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</si>
  <si>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</si>
  <si>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</si>
  <si>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</si>
  <si>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</si>
  <si>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</si>
  <si>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</si>
  <si>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</si>
  <si>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</si>
  <si>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</si>
  <si>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</si>
  <si>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</si>
  <si>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</si>
  <si>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</si>
  <si>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</si>
  <si>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</si>
  <si>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</si>
  <si>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</si>
  <si>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</si>
  <si>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</si>
  <si>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</si>
  <si>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</si>
  <si>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</si>
  <si>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</si>
  <si>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</si>
  <si>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</si>
  <si>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</si>
  <si>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</si>
  <si>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</si>
  <si>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</si>
  <si>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</si>
  <si>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</si>
  <si>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</si>
  <si>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</si>
  <si>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</si>
  <si>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</si>
  <si>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</si>
  <si>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</si>
  <si>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</si>
  <si>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</si>
  <si>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</si>
  <si>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</si>
  <si>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</si>
  <si>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</si>
  <si>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</si>
  <si>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</si>
  <si>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</si>
  <si>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</si>
  <si>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</si>
  <si>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</si>
  <si>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</si>
  <si>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</si>
  <si>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</si>
  <si>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</si>
  <si>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</si>
  <si>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</si>
  <si>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</si>
  <si>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</si>
  <si>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</si>
  <si>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</si>
  <si>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</si>
  <si>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</si>
  <si>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</si>
  <si>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</si>
  <si>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</si>
  <si>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</si>
  <si>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</si>
  <si>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</si>
  <si>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</si>
  <si>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</si>
  <si>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</si>
  <si>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</si>
  <si>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</si>
  <si>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</si>
  <si>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</si>
  <si>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</si>
  <si>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</si>
  <si>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</si>
  <si>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</si>
  <si>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</si>
  <si>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</si>
  <si>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</si>
  <si>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</si>
  <si>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</si>
  <si>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</si>
  <si>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</si>
  <si>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</si>
  <si>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</si>
  <si>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</si>
  <si>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</si>
  <si>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</si>
  <si>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</si>
  <si>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</si>
  <si>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</si>
  <si>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</si>
  <si>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</si>
  <si>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</si>
  <si>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</si>
  <si>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</si>
  <si>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</si>
  <si>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</si>
  <si>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</si>
  <si>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</si>
  <si>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</si>
  <si>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</si>
  <si>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</si>
  <si>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</si>
  <si>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</si>
  <si>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</si>
  <si>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</si>
  <si>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</si>
  <si>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</si>
  <si>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</si>
  <si>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</si>
  <si>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</si>
  <si>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</si>
  <si>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</si>
  <si>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</si>
  <si>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</si>
  <si>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</si>
  <si>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</si>
  <si>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</si>
  <si>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</si>
  <si>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</si>
  <si>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</si>
  <si>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</si>
  <si>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</si>
  <si>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</si>
  <si>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</si>
  <si>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</si>
  <si>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</si>
  <si>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</si>
  <si>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</si>
  <si>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</si>
  <si>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</si>
  <si>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</si>
  <si>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</si>
  <si>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</si>
  <si>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</si>
  <si>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</si>
  <si>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</si>
  <si>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</si>
  <si>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</si>
  <si>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</si>
  <si>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</si>
  <si>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</si>
  <si>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</si>
  <si>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</si>
  <si>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</si>
  <si>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</si>
  <si>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</si>
  <si>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</si>
  <si>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</si>
  <si>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</si>
  <si>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</si>
  <si>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</si>
  <si>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</si>
  <si>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</si>
  <si>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</si>
  <si>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</si>
  <si>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</si>
  <si>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</si>
  <si>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</si>
  <si>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</si>
  <si>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</si>
  <si>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</si>
  <si>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</si>
  <si>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</si>
  <si>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</si>
  <si>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</si>
  <si>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</si>
  <si>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</si>
  <si>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</si>
  <si>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</si>
  <si>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</si>
  <si>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</si>
  <si>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</si>
  <si>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</si>
  <si>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</si>
  <si>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</si>
  <si>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</si>
  <si>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</si>
  <si>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</si>
  <si>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</si>
  <si>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</si>
  <si>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</si>
  <si>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</si>
  <si>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</si>
  <si>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</si>
  <si>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</si>
  <si>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</si>
  <si>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</si>
  <si>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</si>
  <si>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</si>
  <si>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</si>
  <si>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</si>
  <si>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</si>
  <si>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</si>
  <si>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</si>
  <si>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</si>
  <si>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</si>
  <si>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</si>
  <si>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</si>
  <si>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</si>
  <si>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</si>
  <si>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</si>
  <si>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</si>
  <si>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</si>
  <si>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</si>
  <si>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</si>
  <si>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</si>
  <si>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</si>
  <si>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</si>
  <si>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</si>
  <si>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</si>
  <si>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</si>
  <si>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</si>
  <si>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</si>
  <si>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</si>
  <si>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</si>
  <si>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</si>
  <si>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</si>
  <si>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</si>
  <si>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</si>
  <si>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</si>
  <si>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</si>
  <si>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</si>
  <si>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</si>
  <si>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</si>
  <si>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</si>
  <si>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</si>
  <si>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</si>
  <si>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</si>
  <si>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</si>
  <si>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</si>
  <si>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</si>
  <si>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</si>
  <si>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</si>
  <si>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</si>
  <si>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</si>
  <si>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</si>
  <si>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</si>
  <si>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</si>
  <si>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</si>
  <si>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</si>
  <si>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</si>
  <si>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</si>
  <si>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</si>
  <si>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</si>
  <si>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</si>
  <si>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</si>
  <si>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</si>
  <si>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</si>
  <si>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</si>
  <si>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</si>
  <si>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</si>
  <si>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</si>
  <si>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</si>
  <si>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</si>
  <si>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</si>
  <si>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</si>
  <si>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</si>
  <si>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</si>
  <si>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</si>
  <si>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</si>
  <si>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</si>
  <si>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</si>
  <si>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</si>
  <si>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</si>
  <si>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</si>
  <si>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</si>
  <si>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</si>
  <si>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</si>
  <si>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</si>
  <si>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</si>
  <si>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</si>
  <si>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</si>
  <si>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</si>
  <si>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</si>
  <si>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</si>
  <si>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</si>
  <si>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</si>
  <si>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</si>
  <si>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</si>
  <si>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</si>
  <si>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</si>
  <si>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</si>
  <si>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</si>
  <si>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</si>
  <si>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</si>
  <si>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</si>
  <si>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</si>
  <si>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</si>
  <si>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</si>
  <si>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</si>
  <si>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</si>
  <si>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</si>
  <si>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</si>
  <si>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</si>
  <si>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</si>
  <si>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</si>
  <si>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</si>
  <si>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</si>
  <si>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</si>
  <si>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</si>
  <si>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</si>
  <si>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</si>
  <si>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</si>
  <si>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</si>
  <si>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</si>
  <si>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</si>
  <si>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</si>
  <si>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</si>
  <si>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</si>
  <si>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</si>
  <si>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</si>
  <si>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</si>
  <si>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</si>
  <si>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</si>
  <si>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</si>
  <si>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</si>
  <si>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</si>
  <si>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</si>
  <si>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</si>
  <si>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</si>
  <si>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</si>
  <si>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</si>
  <si>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</si>
  <si>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</si>
  <si>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</si>
  <si>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</si>
  <si>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</si>
  <si>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</si>
  <si>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</si>
  <si>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</si>
  <si>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</si>
  <si>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</si>
  <si>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</si>
  <si>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</si>
  <si>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</si>
  <si>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</si>
  <si>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</si>
  <si>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</si>
  <si>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</si>
  <si>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</si>
  <si>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</si>
  <si>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</si>
  <si>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</si>
  <si>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</si>
  <si>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</si>
  <si>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</si>
  <si>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</si>
  <si>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</si>
  <si>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</si>
  <si>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</si>
  <si>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</si>
  <si>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</si>
  <si>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</si>
  <si>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</si>
  <si>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</si>
  <si>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</si>
  <si>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</si>
  <si>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</si>
  <si>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</si>
  <si>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</si>
  <si>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</si>
  <si>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</si>
  <si>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</si>
  <si>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</si>
  <si>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</si>
  <si>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</si>
  <si>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</si>
  <si>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</si>
  <si>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</si>
  <si>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</si>
  <si>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</si>
  <si>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</si>
  <si>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</si>
  <si>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</si>
  <si>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</si>
  <si>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</si>
  <si>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</si>
  <si>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</si>
  <si>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</si>
  <si>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</si>
  <si>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</si>
  <si>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</si>
  <si>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</si>
  <si>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</si>
  <si>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</si>
  <si>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</si>
  <si>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</si>
  <si>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</si>
  <si>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</si>
  <si>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</si>
  <si>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</si>
  <si>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</si>
  <si>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</si>
  <si>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</si>
  <si>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</si>
  <si>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</si>
  <si>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</si>
  <si>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</si>
  <si>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</si>
  <si>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</si>
  <si>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</si>
  <si>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</si>
  <si>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</si>
  <si>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</si>
  <si>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</si>
  <si>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</si>
  <si>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</si>
  <si>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</si>
  <si>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</si>
  <si>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</si>
  <si>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</si>
  <si>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</si>
  <si>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</si>
  <si>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</si>
  <si>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</si>
  <si>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</si>
  <si>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</si>
  <si>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</si>
  <si>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</si>
  <si>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</si>
  <si>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</si>
  <si>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</si>
  <si>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</si>
  <si>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</si>
  <si>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</si>
  <si>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</si>
  <si>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</si>
  <si>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</si>
  <si>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</si>
  <si>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</si>
  <si>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</si>
  <si>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</si>
  <si>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</si>
  <si>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</si>
  <si>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</si>
  <si>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</si>
  <si>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</si>
  <si>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</si>
  <si>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</si>
  <si>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</si>
  <si>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</si>
  <si>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</si>
  <si>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</si>
  <si>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</si>
  <si>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</si>
  <si>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</si>
  <si>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</si>
  <si>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</si>
  <si>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</si>
  <si>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</si>
  <si>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</si>
  <si>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</si>
  <si>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</si>
  <si>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</si>
  <si>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</si>
  <si>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</si>
  <si>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</si>
  <si>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</si>
  <si>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</si>
  <si>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</si>
  <si>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</si>
  <si>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</si>
  <si>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</si>
  <si>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</si>
  <si>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</si>
  <si>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</si>
  <si>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</si>
  <si>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</si>
  <si>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</si>
  <si>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</si>
  <si>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</si>
  <si>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</si>
  <si>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</si>
  <si>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</si>
  <si>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</si>
  <si>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</si>
  <si>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</si>
  <si>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</si>
  <si>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</si>
  <si>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</si>
  <si>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</si>
  <si>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</si>
  <si>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</si>
  <si>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</si>
  <si>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</si>
  <si>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</si>
  <si>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</si>
  <si>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</si>
  <si>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</si>
  <si>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</si>
  <si>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</si>
  <si>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</si>
  <si>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</si>
  <si>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</si>
  <si>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</si>
  <si>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</si>
  <si>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</si>
  <si>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</si>
  <si>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</si>
  <si>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</si>
  <si>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</si>
  <si>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</si>
  <si>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</si>
  <si>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</si>
  <si>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</si>
  <si>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</si>
  <si>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</si>
  <si>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</si>
  <si>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</si>
  <si>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</si>
  <si>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</si>
  <si>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</si>
  <si>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</si>
  <si>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</si>
  <si>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</si>
  <si>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</si>
  <si>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</si>
  <si>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</si>
  <si>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</si>
  <si>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</si>
  <si>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</si>
  <si>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</si>
  <si>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</si>
  <si>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</si>
  <si>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</si>
  <si>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</si>
  <si>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</si>
  <si>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</si>
  <si>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</si>
  <si>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</si>
  <si>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</si>
  <si>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</si>
  <si>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</si>
  <si>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</si>
  <si>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</si>
  <si>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</si>
  <si>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</si>
  <si>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</si>
  <si>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</si>
  <si>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</si>
  <si>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</si>
  <si>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</si>
  <si>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</si>
  <si>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</si>
  <si>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</si>
  <si>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</si>
  <si>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</si>
  <si>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</si>
  <si>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</si>
  <si>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</si>
  <si>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</si>
  <si>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</si>
  <si>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</si>
  <si>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</si>
  <si>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</si>
  <si>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</si>
  <si>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</si>
  <si>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</si>
  <si>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</si>
  <si>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</si>
  <si>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</si>
  <si>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</si>
  <si>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</si>
  <si>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</si>
  <si>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</si>
  <si>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</si>
  <si>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</si>
  <si>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</si>
  <si>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</si>
  <si>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</si>
  <si>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</si>
  <si>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</si>
  <si>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</si>
  <si>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</si>
  <si>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</si>
  <si>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</si>
  <si>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</si>
  <si>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</si>
  <si>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</si>
  <si>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</si>
  <si>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</si>
  <si>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</si>
  <si>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</si>
  <si>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</si>
  <si>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</si>
  <si>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</si>
  <si>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</si>
  <si>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</si>
  <si>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</si>
  <si>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</si>
  <si>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</si>
  <si>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</si>
  <si>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</si>
  <si>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</si>
  <si>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</si>
  <si>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</si>
  <si>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</si>
  <si>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</si>
  <si>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</si>
  <si>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</si>
  <si>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</si>
  <si>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</si>
  <si>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</si>
  <si>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</si>
  <si>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</si>
  <si>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</si>
  <si>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</si>
  <si>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</si>
  <si>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</si>
  <si>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</si>
  <si>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</si>
  <si>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</si>
  <si>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</si>
  <si>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</si>
  <si>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</si>
  <si>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</si>
  <si>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</si>
  <si>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</si>
  <si>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</si>
  <si>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</si>
  <si>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</si>
  <si>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</si>
  <si>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</si>
  <si>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</si>
  <si>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</si>
  <si>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</si>
  <si>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</si>
  <si>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</si>
  <si>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</si>
  <si>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</si>
  <si>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</si>
  <si>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</si>
  <si>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</si>
  <si>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</si>
  <si>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</si>
  <si>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</si>
  <si>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</si>
  <si>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</si>
  <si>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</si>
  <si>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</si>
  <si>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</si>
  <si>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</si>
  <si>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</si>
  <si>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</si>
  <si>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</si>
  <si>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</si>
  <si>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</si>
  <si>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</si>
  <si>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</si>
  <si>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</si>
  <si>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</si>
  <si>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</si>
  <si>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</si>
  <si>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</si>
  <si>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</si>
  <si>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</si>
  <si>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</si>
  <si>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</si>
  <si>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</si>
  <si>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</si>
  <si>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</si>
  <si>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</si>
  <si>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</si>
  <si>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</si>
  <si>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</si>
  <si>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</si>
  <si>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</si>
  <si>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</si>
  <si>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</si>
  <si>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</si>
  <si>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</si>
  <si>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</si>
  <si>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</si>
  <si>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</si>
  <si>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</si>
  <si>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</si>
  <si>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</si>
  <si>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</si>
  <si>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</si>
  <si>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</si>
  <si>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</si>
  <si>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</si>
  <si>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</si>
  <si>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</si>
  <si>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</si>
  <si>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</si>
  <si>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</si>
  <si>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</si>
  <si>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</si>
  <si>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</si>
  <si>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</si>
  <si>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</si>
  <si>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</si>
  <si>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</si>
  <si>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</si>
  <si>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</si>
  <si>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</si>
  <si>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</si>
  <si>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</si>
  <si>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</si>
  <si>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</si>
  <si>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</si>
  <si>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</si>
  <si>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</si>
  <si>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</si>
  <si>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</si>
  <si>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</si>
  <si>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</si>
  <si>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</si>
  <si>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</si>
  <si>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</si>
  <si>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</si>
  <si>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</si>
  <si>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</si>
  <si>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</si>
  <si>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</si>
  <si>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</si>
  <si>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</si>
  <si>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</si>
  <si>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</si>
  <si>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</si>
  <si>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</si>
  <si>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</si>
  <si>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</si>
  <si>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</si>
  <si>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</si>
  <si>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</si>
  <si>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</si>
  <si>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</si>
  <si>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</si>
  <si>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</si>
  <si>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</si>
  <si>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</si>
  <si>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</si>
  <si>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</si>
  <si>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</si>
  <si>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</si>
  <si>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</si>
  <si>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</si>
  <si>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</si>
  <si>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</si>
  <si>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</si>
  <si>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</si>
  <si>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</si>
  <si>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</si>
  <si>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</si>
  <si>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</si>
  <si>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</si>
  <si>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</si>
  <si>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</si>
  <si>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</si>
  <si>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</si>
  <si>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</si>
  <si>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</si>
  <si>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</si>
  <si>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</si>
  <si>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</si>
  <si>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</si>
  <si>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</si>
  <si>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</si>
  <si>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</si>
  <si>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</si>
  <si>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</si>
  <si>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</si>
  <si>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</si>
  <si>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</si>
  <si>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</si>
  <si>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</si>
  <si>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</si>
  <si>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</si>
  <si>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</si>
  <si>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</si>
  <si>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</si>
  <si>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</si>
  <si>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</si>
  <si>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</si>
  <si>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</si>
  <si>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</si>
  <si>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</si>
  <si>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</si>
  <si>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</si>
  <si>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</si>
  <si>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</si>
  <si>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</si>
  <si>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</si>
  <si>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</si>
  <si>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</si>
  <si>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</si>
  <si>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</si>
  <si>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</si>
  <si>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</si>
  <si>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</si>
  <si>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</si>
  <si>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</si>
  <si>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</si>
  <si>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</si>
  <si>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</si>
  <si>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</si>
  <si>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</si>
  <si>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</si>
  <si>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</si>
  <si>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</si>
  <si>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</si>
  <si>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</si>
  <si>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</si>
  <si>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</si>
  <si>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</si>
  <si>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</si>
  <si>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</si>
  <si>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</si>
  <si>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</si>
  <si>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</si>
  <si>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</si>
  <si>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</si>
  <si>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</si>
  <si>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</si>
  <si>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</si>
  <si>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</si>
  <si>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</si>
  <si>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</si>
  <si>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</si>
  <si>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</si>
  <si>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</si>
  <si>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</si>
  <si>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</si>
  <si>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</si>
  <si>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</si>
  <si>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</si>
  <si>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</si>
  <si>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</si>
  <si>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</si>
  <si>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</si>
  <si>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</si>
  <si>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</si>
  <si>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</si>
  <si>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</si>
  <si>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</si>
  <si>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</si>
  <si>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</si>
  <si>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</si>
  <si>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</si>
  <si>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</si>
  <si>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</si>
  <si>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</si>
  <si>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</si>
  <si>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</si>
  <si>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</si>
  <si>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</si>
  <si>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</si>
  <si>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</si>
  <si>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</si>
  <si>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</si>
  <si>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</si>
  <si>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</si>
  <si>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</si>
  <si>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</si>
  <si>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</si>
  <si>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</si>
  <si>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</si>
  <si>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</si>
  <si>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</si>
  <si>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</si>
  <si>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</si>
  <si>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</si>
  <si>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</si>
  <si>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</si>
  <si>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</si>
  <si>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</si>
  <si>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</si>
  <si>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</si>
  <si>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</si>
  <si>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</si>
  <si>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</si>
  <si>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</si>
  <si>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</si>
  <si>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</si>
  <si>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</si>
  <si>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</si>
  <si>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</si>
  <si>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</si>
  <si>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</si>
  <si>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</si>
  <si>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</si>
  <si>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</si>
  <si>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</si>
  <si>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</si>
  <si>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</si>
  <si>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</si>
  <si>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</si>
  <si>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</si>
  <si>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</si>
  <si>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</si>
  <si>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</si>
  <si>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</si>
  <si>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</si>
  <si>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</si>
  <si>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</si>
  <si>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</si>
  <si>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</si>
  <si>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</si>
  <si>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</si>
  <si>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</si>
  <si>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</si>
  <si>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</si>
  <si>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</si>
  <si>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</si>
  <si>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</si>
  <si>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</si>
  <si>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</si>
  <si>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</si>
  <si>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</si>
  <si>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</si>
  <si>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</si>
  <si>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</si>
  <si>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</si>
  <si>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</si>
  <si>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</si>
  <si>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</si>
  <si>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</si>
  <si>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</si>
  <si>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</si>
  <si>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</si>
  <si>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</si>
  <si>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</si>
  <si>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</si>
  <si>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</si>
  <si>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</si>
  <si>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</si>
  <si>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</si>
  <si>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</si>
  <si>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</si>
  <si>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</si>
  <si>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</si>
  <si>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</si>
  <si>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</si>
  <si>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</si>
  <si>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</si>
  <si>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</si>
  <si>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</si>
  <si>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</si>
  <si>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</si>
  <si>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</si>
  <si>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</si>
  <si>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</si>
  <si>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</si>
  <si>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</si>
  <si>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</si>
  <si>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</si>
  <si>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</si>
  <si>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</si>
  <si>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</si>
  <si>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</si>
  <si>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</si>
  <si>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</si>
  <si>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</si>
  <si>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</si>
  <si>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</si>
  <si>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</si>
  <si>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</si>
  <si>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</si>
  <si>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</si>
  <si>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</si>
  <si>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</si>
  <si>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</si>
  <si>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</si>
  <si>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</si>
  <si>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</si>
  <si>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</si>
  <si>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</si>
  <si>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</si>
  <si>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</si>
  <si>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</si>
  <si>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</si>
  <si>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</si>
  <si>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</si>
  <si>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</si>
  <si>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</si>
  <si>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</si>
  <si>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</si>
  <si>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</si>
  <si>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</si>
  <si>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</si>
  <si>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</si>
  <si>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</si>
  <si>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</si>
  <si>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</si>
  <si>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</si>
  <si>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</si>
  <si>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</si>
  <si>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</si>
  <si>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</si>
  <si>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</si>
  <si>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</si>
  <si>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</si>
  <si>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</si>
  <si>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</si>
  <si>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</si>
  <si>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</si>
  <si>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</si>
  <si>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</si>
  <si>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</si>
  <si>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</si>
  <si>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</si>
  <si>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</si>
  <si>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</si>
  <si>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</si>
  <si>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</si>
  <si>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</si>
  <si>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</si>
  <si>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</si>
  <si>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</si>
  <si>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</si>
  <si>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</si>
  <si>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</si>
  <si>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</si>
  <si>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</si>
  <si>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</si>
  <si>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</si>
  <si>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</si>
  <si>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</si>
  <si>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</si>
  <si>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</si>
  <si>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</si>
  <si>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</si>
  <si>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</si>
  <si>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</si>
  <si>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</si>
  <si>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</si>
  <si>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</si>
  <si>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</si>
  <si>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</si>
  <si>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</si>
  <si>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</si>
  <si>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</si>
  <si>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</si>
  <si>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</si>
  <si>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</si>
  <si>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</si>
  <si>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</si>
  <si>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</si>
  <si>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</si>
  <si>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</si>
  <si>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</si>
  <si>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</si>
  <si>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</si>
  <si>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</si>
  <si>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</si>
  <si>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</si>
  <si>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</si>
  <si>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</si>
  <si>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</si>
  <si>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</si>
  <si>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</si>
  <si>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</si>
  <si>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</si>
  <si>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</si>
  <si>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</si>
  <si>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</si>
  <si>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</si>
  <si>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</si>
  <si>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</si>
  <si>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</si>
  <si>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</si>
  <si>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</si>
  <si>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</si>
  <si>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</si>
  <si>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</si>
  <si>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</si>
  <si>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</si>
  <si>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</si>
  <si>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</si>
  <si>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</si>
  <si>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</si>
  <si>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</si>
  <si>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</si>
  <si>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</si>
  <si>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</si>
  <si>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</si>
  <si>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</si>
  <si>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</si>
  <si>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</si>
  <si>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</si>
  <si>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</si>
  <si>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</si>
  <si>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</si>
  <si>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</si>
  <si>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</si>
  <si>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</si>
  <si>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</si>
  <si>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</si>
  <si>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</si>
  <si>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</si>
  <si>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</si>
  <si>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</si>
  <si>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</si>
  <si>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</si>
  <si>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</si>
  <si>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</si>
  <si>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</si>
  <si>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</si>
  <si>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</si>
  <si>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</si>
  <si>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</si>
  <si>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</si>
  <si>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</si>
  <si>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</si>
  <si>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</si>
  <si>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</si>
  <si>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</si>
  <si>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</si>
  <si>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</si>
  <si>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</si>
  <si>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</si>
  <si>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</si>
  <si>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</si>
  <si>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</si>
  <si>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</si>
  <si>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</si>
  <si>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</si>
  <si>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</si>
  <si>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</si>
  <si>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</si>
  <si>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</si>
  <si>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</si>
  <si>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</si>
  <si>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</si>
  <si>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</si>
  <si>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</si>
  <si>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</si>
  <si>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</si>
  <si>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</si>
  <si>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</si>
  <si>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</si>
  <si>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</si>
  <si>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</si>
  <si>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</si>
  <si>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</si>
  <si>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</si>
  <si>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</si>
  <si>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</si>
  <si>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</si>
  <si>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</si>
  <si>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</si>
  <si>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</si>
  <si>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</si>
  <si>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</si>
  <si>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</si>
  <si>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</si>
  <si>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</si>
  <si>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</si>
  <si>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</si>
  <si>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</si>
  <si>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</si>
  <si>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</si>
  <si>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</si>
  <si>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</si>
  <si>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</si>
  <si>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</si>
  <si>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</si>
  <si>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</si>
  <si>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</si>
  <si>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</si>
  <si>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</si>
  <si>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</si>
  <si>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</si>
  <si>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</si>
  <si>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</si>
  <si>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</si>
  <si>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</si>
  <si>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</si>
  <si>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</si>
  <si>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</si>
  <si>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</si>
  <si>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</si>
  <si>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</si>
  <si>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</si>
  <si>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</si>
  <si>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</si>
  <si>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</si>
  <si>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</si>
  <si>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</si>
  <si>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</si>
  <si>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</si>
  <si>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</si>
  <si>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</si>
  <si>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</si>
  <si>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</si>
  <si>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</si>
  <si>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</si>
  <si>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</si>
  <si>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</si>
  <si>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</si>
  <si>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</si>
  <si>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</si>
  <si>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</si>
  <si>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</si>
  <si>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</si>
  <si>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</si>
  <si>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</si>
  <si>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</si>
  <si>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</si>
  <si>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</si>
  <si>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</si>
  <si>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</si>
  <si>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</si>
  <si>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</si>
  <si>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</si>
  <si>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</si>
  <si>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</si>
  <si>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</si>
  <si>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</si>
  <si>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</si>
  <si>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</si>
  <si>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</si>
  <si>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</si>
  <si>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</si>
  <si>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</si>
  <si>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</si>
  <si>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</si>
  <si>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</si>
  <si>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</si>
  <si>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</si>
  <si>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</si>
  <si>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</si>
  <si>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</si>
  <si>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</si>
  <si>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</si>
  <si>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</si>
  <si>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</si>
  <si>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</si>
  <si>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</si>
  <si>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</si>
  <si>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</si>
  <si>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</si>
  <si>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</si>
  <si>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</si>
  <si>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</si>
  <si>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</si>
  <si>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</si>
  <si>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</si>
  <si>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</si>
  <si>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</si>
  <si>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</si>
  <si>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</si>
  <si>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</si>
  <si>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</si>
  <si>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</si>
  <si>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</si>
  <si>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</si>
  <si>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</si>
  <si>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</si>
  <si>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</si>
  <si>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</si>
  <si>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</si>
  <si>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</si>
  <si>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</si>
  <si>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</si>
  <si>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</si>
  <si>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</si>
  <si>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</si>
  <si>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</si>
  <si>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</si>
  <si>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</si>
  <si>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</si>
  <si>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</si>
  <si>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</si>
  <si>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</si>
  <si>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</si>
  <si>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</si>
  <si>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</si>
  <si>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</si>
  <si>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</si>
  <si>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</si>
  <si>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</si>
  <si>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</si>
  <si>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</si>
  <si>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</si>
  <si>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</si>
  <si>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</si>
  <si>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</si>
  <si>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</si>
  <si>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</si>
  <si>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</si>
  <si>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</si>
  <si>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</si>
  <si>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</si>
  <si>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</si>
  <si>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</si>
  <si>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</si>
  <si>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</si>
  <si>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</si>
  <si>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</si>
  <si>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</si>
  <si>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</si>
  <si>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</si>
  <si>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</si>
  <si>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</si>
  <si>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</si>
  <si>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</si>
  <si>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</si>
  <si>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</si>
  <si>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</si>
  <si>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</si>
  <si>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</si>
  <si>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</si>
  <si>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</si>
  <si>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</si>
  <si>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</si>
  <si>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</si>
  <si>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</si>
  <si>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</si>
  <si>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</si>
  <si>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</si>
  <si>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</si>
  <si>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</si>
  <si>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</si>
  <si>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</si>
  <si>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</si>
  <si>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</si>
  <si>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</si>
  <si>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</si>
  <si>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</si>
  <si>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</si>
  <si>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</si>
  <si>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</si>
  <si>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</si>
  <si>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</si>
  <si>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</si>
  <si>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</si>
  <si>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</si>
  <si>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</si>
  <si>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</si>
  <si>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</si>
  <si>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</si>
  <si>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</si>
  <si>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</si>
  <si>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</si>
  <si>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</si>
  <si>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</si>
  <si>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</si>
  <si>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</si>
  <si>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</si>
  <si>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</si>
  <si>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</si>
  <si>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</si>
  <si>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</si>
  <si>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</si>
  <si>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</si>
  <si>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</si>
  <si>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</si>
  <si>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</si>
  <si>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</si>
  <si>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</si>
  <si>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</si>
  <si>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</si>
  <si>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</si>
  <si>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</si>
  <si>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</si>
  <si>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</si>
  <si>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</si>
  <si>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</si>
  <si>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</si>
  <si>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</si>
  <si>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</si>
  <si>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</si>
  <si>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</si>
  <si>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</si>
  <si>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</si>
  <si>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</si>
  <si>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</si>
  <si>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</si>
  <si>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</si>
  <si>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</si>
  <si>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</si>
  <si>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</si>
  <si>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</si>
  <si>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</si>
  <si>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</si>
  <si>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</si>
  <si>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</si>
  <si>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</si>
  <si>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</si>
  <si>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</si>
  <si>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</si>
  <si>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</si>
  <si>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</si>
  <si>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</si>
  <si>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</si>
  <si>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</si>
  <si>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</si>
  <si>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</si>
  <si>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</si>
  <si>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</si>
  <si>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</si>
  <si>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</si>
  <si>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</si>
  <si>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</si>
  <si>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</si>
  <si>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</si>
  <si>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</si>
  <si>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</si>
  <si>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</si>
  <si>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</si>
  <si>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</si>
  <si>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</si>
  <si>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</si>
  <si>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</si>
  <si>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</si>
  <si>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</si>
  <si>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</si>
  <si>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</si>
  <si>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</si>
  <si>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</si>
  <si>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</si>
  <si>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</si>
  <si>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</si>
  <si>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</si>
  <si>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</si>
  <si>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</si>
  <si>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</si>
  <si>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</si>
  <si>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</si>
  <si>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</si>
  <si>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</si>
  <si>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</si>
  <si>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</si>
  <si>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</si>
  <si>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</si>
  <si>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</si>
  <si>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</si>
  <si>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</si>
  <si>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</si>
  <si>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</si>
  <si>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</si>
  <si>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</si>
  <si>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</si>
  <si>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</si>
  <si>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</si>
  <si>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</si>
  <si>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</si>
  <si>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</si>
  <si>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</si>
  <si>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</si>
  <si>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</si>
  <si>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</si>
  <si>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</si>
  <si>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</si>
  <si>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</si>
  <si>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</si>
  <si>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</si>
  <si>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</si>
  <si>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</si>
  <si>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</si>
  <si>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</si>
  <si>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</si>
  <si>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</si>
  <si>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</si>
  <si>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</si>
  <si>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</si>
  <si>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</si>
  <si>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</si>
  <si>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</si>
  <si>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</si>
  <si>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</si>
  <si>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</si>
  <si>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</si>
  <si>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</si>
  <si>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</si>
  <si>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</si>
  <si>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</si>
  <si>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</si>
  <si>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</si>
  <si>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</si>
  <si>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</si>
  <si>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</si>
  <si>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</si>
  <si>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</si>
  <si>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</si>
  <si>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</si>
  <si>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</si>
  <si>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</si>
  <si>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</si>
  <si>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</si>
  <si>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</si>
  <si>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</si>
  <si>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</si>
  <si>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</si>
  <si>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</si>
  <si>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</si>
  <si>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</si>
  <si>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</si>
  <si>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</si>
  <si>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</si>
  <si>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</si>
  <si>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</si>
  <si>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</si>
  <si>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</si>
  <si>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</si>
  <si>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</si>
  <si>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</si>
  <si>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</si>
  <si>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</si>
  <si>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</si>
  <si>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</si>
  <si>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</si>
  <si>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</si>
  <si>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</si>
  <si>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</si>
  <si>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</si>
  <si>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</si>
  <si>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</si>
  <si>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</si>
  <si>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</si>
  <si>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</si>
  <si>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</si>
  <si>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</si>
  <si>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</si>
  <si>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</si>
  <si>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</si>
  <si>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</si>
  <si>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</si>
  <si>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</si>
  <si>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</si>
  <si>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</si>
  <si>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</si>
  <si>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</si>
  <si>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</si>
  <si>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</si>
  <si>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</si>
  <si>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</si>
  <si>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</si>
  <si>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</si>
  <si>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</si>
  <si>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</si>
  <si>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</si>
  <si>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</si>
  <si>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</si>
  <si>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</si>
  <si>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</si>
  <si>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</si>
  <si>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</si>
  <si>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</si>
  <si>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</si>
  <si>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</si>
  <si>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</si>
  <si>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</si>
  <si>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</si>
  <si>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</si>
  <si>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</si>
  <si>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</si>
  <si>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</si>
  <si>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</si>
  <si>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</si>
  <si>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</si>
  <si>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</si>
  <si>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</si>
  <si>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</si>
  <si>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</si>
  <si>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</si>
  <si>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</si>
  <si>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</si>
  <si>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</si>
  <si>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</si>
  <si>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</si>
  <si>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</si>
  <si>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</si>
  <si>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</si>
  <si>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</si>
  <si>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</si>
  <si>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</si>
  <si>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</si>
  <si>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</si>
  <si>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</si>
  <si>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</si>
  <si>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</si>
  <si>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</si>
  <si>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</si>
  <si>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</si>
  <si>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</si>
  <si>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</si>
  <si>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</si>
  <si>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</si>
  <si>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</si>
  <si>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</si>
  <si>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</si>
  <si>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</si>
  <si>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</si>
  <si>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</si>
  <si>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</si>
  <si>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</si>
  <si>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</si>
  <si>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</si>
  <si>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</si>
  <si>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</si>
  <si>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</si>
  <si>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</si>
  <si>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</si>
  <si>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</si>
  <si>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</si>
  <si>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</si>
  <si>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</si>
  <si>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</si>
  <si>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</si>
  <si>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</si>
  <si>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</si>
  <si>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</si>
  <si>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</si>
  <si>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</si>
  <si>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</si>
  <si>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</si>
  <si>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</si>
  <si>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</si>
  <si>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</si>
  <si>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</si>
  <si>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</si>
  <si>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</si>
  <si>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</si>
  <si>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</si>
  <si>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</si>
  <si>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</si>
  <si>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</si>
  <si>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</si>
  <si>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</si>
  <si>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</si>
  <si>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</si>
  <si>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</si>
  <si>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</si>
  <si>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</si>
  <si>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</si>
  <si>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</si>
  <si>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</si>
  <si>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</si>
  <si>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</si>
  <si>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</si>
  <si>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</si>
  <si>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</si>
  <si>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</si>
  <si>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</si>
  <si>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</si>
  <si>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</si>
  <si>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</si>
  <si>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</si>
  <si>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</si>
  <si>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</si>
  <si>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</si>
  <si>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</si>
  <si>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</si>
  <si>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</si>
  <si>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</si>
  <si>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</si>
  <si>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</si>
  <si>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</si>
  <si>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</si>
  <si>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</si>
  <si>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</si>
  <si>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</si>
  <si>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</si>
  <si>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</si>
  <si>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</si>
  <si>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</si>
  <si>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</si>
  <si>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</si>
  <si>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</si>
  <si>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</si>
  <si>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</si>
  <si>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</si>
  <si>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</si>
  <si>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</si>
  <si>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</si>
  <si>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</si>
  <si>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</si>
  <si>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</si>
  <si>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</si>
  <si>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</si>
  <si>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</si>
  <si>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</si>
  <si>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</si>
  <si>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</si>
  <si>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</si>
  <si>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</si>
  <si>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</si>
  <si>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</si>
  <si>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</si>
  <si>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</si>
  <si>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</si>
  <si>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</si>
  <si>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</si>
  <si>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</si>
  <si>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</si>
  <si>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</si>
  <si>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</si>
  <si>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</si>
  <si>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</si>
  <si>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</si>
  <si>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</si>
  <si>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</si>
  <si>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</si>
  <si>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</si>
  <si>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</si>
  <si>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</si>
  <si>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</si>
  <si>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</si>
  <si>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</si>
  <si>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</si>
  <si>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</si>
  <si>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</si>
  <si>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</si>
  <si>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</si>
  <si>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</si>
  <si>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</si>
  <si>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</si>
  <si>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</si>
  <si>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</si>
  <si>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</si>
  <si>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</si>
  <si>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</si>
  <si>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</si>
  <si>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</si>
  <si>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</si>
  <si>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</si>
  <si>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</si>
  <si>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</si>
  <si>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</si>
  <si>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</si>
  <si>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</si>
  <si>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</si>
  <si>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</si>
  <si>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</si>
  <si>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</si>
  <si>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</si>
  <si>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</si>
  <si>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</si>
  <si>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</si>
  <si>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</si>
  <si>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</si>
  <si>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</si>
  <si>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</si>
  <si>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</si>
  <si>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</si>
  <si>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</si>
  <si>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</si>
  <si>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</si>
  <si>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</si>
  <si>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</si>
  <si>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</si>
  <si>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</si>
  <si>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</si>
  <si>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</si>
  <si>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</si>
  <si>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</si>
  <si>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</si>
  <si>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</si>
  <si>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</si>
  <si>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</si>
  <si>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</si>
  <si>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</si>
  <si>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</si>
  <si>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</si>
  <si>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</si>
  <si>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</si>
  <si>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</si>
  <si>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</si>
  <si>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</si>
  <si>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</si>
  <si>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</si>
  <si>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</si>
  <si>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</si>
  <si>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</si>
  <si>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</si>
  <si>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</si>
  <si>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</si>
  <si>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</si>
  <si>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</si>
  <si>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</si>
  <si>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</si>
  <si>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</si>
  <si>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</si>
  <si>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</si>
  <si>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</si>
  <si>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</si>
  <si>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</si>
  <si>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</si>
  <si>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</si>
  <si>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</si>
  <si>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</si>
  <si>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</si>
  <si>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</si>
  <si>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</si>
  <si>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</si>
  <si>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</si>
  <si>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</si>
  <si>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</si>
  <si>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</si>
  <si>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</si>
  <si>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</si>
  <si>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</si>
  <si>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</si>
  <si>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</si>
  <si>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</si>
  <si>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</si>
  <si>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</si>
  <si>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</si>
  <si>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</si>
  <si>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</si>
  <si>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</si>
  <si>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</si>
  <si>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</si>
  <si>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</si>
  <si>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</si>
  <si>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</si>
  <si>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</si>
  <si>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</si>
  <si>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</si>
  <si>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</si>
  <si>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</si>
  <si>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</si>
  <si>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</si>
  <si>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</si>
  <si>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</si>
  <si>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</si>
  <si>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</si>
  <si>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</si>
  <si>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</si>
  <si>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</si>
  <si>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</si>
  <si>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</si>
  <si>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</si>
  <si>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</si>
  <si>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</si>
  <si>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</si>
  <si>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</si>
  <si>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</si>
  <si>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</si>
  <si>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</si>
  <si>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</si>
  <si>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</si>
  <si>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</si>
  <si>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</si>
  <si>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</si>
  <si>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</si>
  <si>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</si>
  <si>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</si>
  <si>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</si>
  <si>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</si>
  <si>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</si>
  <si>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</si>
  <si>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</si>
  <si>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</si>
  <si>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</si>
  <si>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</si>
  <si>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</si>
  <si>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</si>
  <si>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</si>
  <si>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</si>
  <si>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</si>
  <si>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</si>
  <si>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</si>
  <si>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</si>
  <si>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</si>
  <si>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</si>
  <si>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</si>
  <si>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</si>
  <si>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</si>
  <si>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</si>
  <si>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</si>
  <si>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</si>
  <si>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</si>
  <si>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</si>
  <si>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</si>
  <si>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</si>
  <si>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</si>
  <si>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</si>
  <si>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</si>
  <si>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</si>
  <si>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</si>
  <si>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</si>
  <si>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</si>
  <si>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</si>
  <si>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</si>
  <si>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</si>
  <si>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</si>
  <si>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</si>
  <si>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</si>
  <si>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</si>
  <si>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</si>
  <si>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</si>
  <si>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</si>
  <si>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</si>
  <si>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</si>
  <si>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</si>
  <si>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</si>
  <si>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</si>
  <si>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</si>
  <si>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</si>
  <si>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</si>
  <si>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</si>
  <si>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</si>
  <si>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</si>
  <si>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</si>
  <si>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</si>
  <si>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</si>
  <si>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</si>
  <si>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</si>
  <si>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</si>
  <si>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</si>
  <si>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</si>
  <si>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</si>
  <si>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</si>
  <si>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</si>
  <si>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</si>
  <si>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</si>
  <si>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</si>
  <si>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</si>
  <si>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</si>
  <si>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</si>
  <si>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</si>
  <si>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</si>
  <si>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</si>
  <si>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</si>
  <si>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</si>
  <si>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</si>
  <si>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</si>
  <si>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</si>
  <si>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</si>
  <si>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</si>
  <si>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</si>
  <si>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</si>
  <si>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</si>
  <si>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</si>
  <si>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</si>
  <si>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</si>
  <si>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</si>
  <si>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</si>
  <si>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</si>
  <si>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</si>
  <si>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</si>
  <si>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</si>
  <si>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</si>
  <si>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</si>
  <si>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</si>
  <si>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</si>
  <si>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</si>
  <si>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</si>
  <si>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</si>
  <si>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</si>
  <si>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</si>
  <si>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</si>
  <si>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</si>
  <si>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</si>
  <si>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</si>
  <si>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</si>
  <si>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</si>
  <si>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</si>
  <si>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</si>
  <si>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</si>
  <si>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</si>
  <si>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</si>
  <si>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</si>
  <si>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</si>
  <si>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</si>
  <si>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</si>
  <si>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</si>
  <si>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</si>
  <si>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</si>
  <si>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</si>
  <si>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</si>
  <si>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</si>
  <si>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</si>
  <si>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</si>
  <si>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</si>
  <si>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</si>
  <si>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</si>
  <si>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</si>
  <si>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</si>
  <si>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</si>
  <si>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</si>
  <si>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</si>
  <si>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</si>
  <si>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</si>
  <si>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</si>
  <si>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</si>
  <si>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</si>
  <si>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</si>
  <si>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</si>
  <si>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</si>
  <si>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</si>
  <si>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</si>
  <si>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</si>
  <si>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</si>
  <si>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</si>
  <si>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</si>
  <si>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</si>
  <si>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</si>
  <si>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</si>
  <si>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</si>
  <si>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</si>
  <si>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</si>
  <si>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</si>
  <si>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</si>
  <si>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</si>
  <si>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</si>
  <si>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</si>
  <si>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</si>
  <si>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</si>
  <si>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</si>
  <si>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</si>
  <si>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</si>
  <si>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</si>
  <si>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</si>
  <si>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</si>
  <si>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</si>
  <si>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</si>
  <si>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</si>
  <si>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</si>
  <si>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</si>
  <si>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</si>
  <si>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</si>
  <si>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</si>
  <si>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</si>
  <si>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</si>
  <si>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</si>
  <si>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</si>
  <si>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</si>
  <si>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</si>
  <si>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</si>
  <si>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</si>
  <si>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</si>
  <si>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</si>
  <si>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</si>
  <si>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</si>
  <si>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</si>
  <si>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</si>
  <si>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</si>
  <si>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</si>
  <si>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</si>
  <si>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</si>
  <si>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</si>
  <si>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</si>
  <si>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</si>
  <si>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</si>
  <si>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</si>
  <si>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</si>
  <si>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</si>
  <si>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</si>
  <si>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</si>
  <si>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</si>
  <si>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</si>
  <si>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</si>
  <si>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</si>
  <si>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</si>
  <si>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</si>
  <si>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</si>
  <si>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</si>
  <si>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</si>
  <si>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</si>
  <si>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</si>
  <si>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</si>
  <si>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</si>
  <si>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</si>
  <si>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</si>
  <si>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</si>
  <si>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</si>
  <si>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</si>
  <si>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</si>
  <si>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</si>
  <si>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</si>
  <si>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</si>
  <si>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</si>
  <si>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</si>
  <si>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</si>
  <si>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</si>
  <si>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</si>
  <si>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</si>
  <si>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</si>
  <si>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</si>
  <si>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</si>
  <si>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</si>
  <si>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</si>
  <si>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</si>
  <si>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</si>
  <si>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</si>
  <si>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</si>
  <si>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</si>
  <si>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</si>
  <si>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</si>
  <si>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</si>
  <si>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</si>
  <si>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</si>
  <si>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</si>
  <si>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</si>
  <si>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</si>
  <si>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</si>
  <si>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</si>
  <si>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</si>
  <si>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</si>
  <si>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</si>
  <si>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</si>
  <si>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</si>
  <si>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</si>
  <si>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</si>
  <si>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</si>
  <si>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</si>
  <si>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</si>
  <si>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</si>
  <si>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</si>
  <si>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</si>
  <si>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</si>
  <si>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</si>
  <si>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</si>
  <si>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</si>
  <si>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</si>
  <si>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</si>
  <si>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</si>
  <si>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</si>
  <si>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</si>
  <si>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</si>
  <si>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</si>
  <si>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</si>
  <si>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</si>
  <si>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</si>
  <si>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</si>
  <si>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</si>
  <si>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</si>
  <si>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</si>
  <si>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</si>
  <si>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</si>
  <si>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</si>
  <si>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</si>
  <si>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</si>
  <si>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</si>
  <si>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</si>
  <si>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</si>
  <si>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</si>
  <si>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</si>
  <si>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</si>
  <si>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</si>
  <si>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</si>
  <si>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</si>
  <si>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</si>
  <si>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</si>
  <si>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</si>
  <si>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</si>
  <si>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</si>
  <si>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</si>
  <si>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</si>
  <si>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</si>
  <si>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</si>
  <si>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</si>
  <si>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</si>
  <si>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</si>
  <si>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</si>
  <si>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</si>
  <si>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</si>
  <si>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</si>
  <si>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</si>
  <si>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</si>
  <si>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</si>
  <si>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</si>
  <si>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</si>
  <si>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</si>
  <si>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</si>
  <si>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</si>
  <si>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</si>
  <si>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</si>
  <si>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</si>
  <si>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</si>
  <si>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</si>
  <si>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</si>
  <si>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</si>
  <si>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</si>
  <si>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</si>
  <si>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</si>
  <si>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</si>
  <si>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</si>
  <si>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</si>
  <si>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</si>
  <si>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</si>
  <si>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</si>
  <si>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</si>
  <si>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</si>
  <si>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</si>
  <si>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</si>
  <si>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</si>
  <si>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</si>
  <si>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</si>
  <si>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</si>
  <si>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</si>
  <si>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</si>
  <si>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</si>
  <si>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</si>
  <si>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</si>
  <si>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</si>
  <si>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</si>
  <si>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</si>
  <si>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</si>
  <si>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</si>
  <si>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</si>
  <si>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</si>
  <si>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</si>
  <si>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</si>
  <si>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</si>
  <si>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</si>
  <si>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</si>
  <si>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</si>
  <si>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</si>
  <si>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</si>
  <si>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</si>
  <si>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</si>
  <si>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</si>
  <si>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</si>
  <si>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</si>
  <si>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</si>
  <si>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</si>
  <si>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</si>
  <si>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</si>
  <si>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</si>
  <si>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</si>
  <si>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</si>
  <si>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</si>
  <si>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</si>
  <si>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</si>
  <si>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</si>
  <si>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</si>
  <si>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</si>
  <si>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</si>
  <si>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</si>
  <si>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</si>
  <si>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</si>
  <si>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</si>
  <si>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</si>
  <si>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</si>
  <si>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</si>
  <si>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</si>
  <si>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</si>
  <si>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</si>
  <si>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</si>
  <si>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</si>
  <si>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</si>
  <si>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</si>
  <si>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</si>
  <si>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</si>
  <si>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</si>
  <si>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</si>
  <si>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</si>
  <si>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</si>
  <si>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</si>
  <si>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</si>
  <si>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</si>
  <si>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</si>
  <si>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</si>
  <si>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</si>
  <si>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</si>
  <si>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</si>
  <si>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</si>
  <si>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</si>
  <si>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</si>
  <si>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</si>
  <si>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</si>
  <si>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</si>
  <si>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</si>
  <si>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</si>
  <si>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</si>
  <si>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</si>
  <si>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</si>
  <si>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</si>
  <si>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</si>
  <si>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</si>
  <si>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</si>
  <si>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</si>
  <si>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</si>
  <si>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</si>
  <si>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</si>
  <si>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</si>
  <si>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</si>
  <si>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</si>
  <si>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</si>
  <si>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</si>
  <si>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</si>
  <si>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</si>
  <si>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</si>
  <si>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</si>
  <si>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</si>
  <si>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</si>
  <si>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</si>
  <si>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</si>
  <si>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</si>
  <si>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</si>
  <si>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</si>
  <si>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</si>
  <si>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</si>
  <si>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</si>
  <si>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</si>
  <si>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</si>
  <si>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</si>
  <si>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</si>
  <si>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</si>
  <si>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</si>
  <si>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</si>
  <si>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</si>
  <si>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</si>
  <si>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</si>
  <si>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</si>
  <si>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</si>
  <si>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</si>
  <si>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</si>
  <si>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</si>
  <si>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</si>
  <si>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</si>
  <si>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</si>
  <si>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</si>
  <si>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</si>
  <si>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</si>
  <si>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</si>
  <si>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</si>
  <si>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</si>
  <si>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</si>
  <si>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</si>
  <si>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</si>
  <si>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</si>
  <si>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</si>
  <si>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</si>
  <si>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</si>
  <si>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</si>
  <si>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</si>
  <si>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</si>
  <si>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</si>
  <si>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</si>
  <si>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</si>
  <si>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</si>
  <si>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</si>
  <si>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</si>
  <si>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</si>
  <si>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</si>
  <si>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</si>
  <si>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</si>
  <si>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</si>
  <si>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</si>
  <si>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</si>
  <si>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</si>
  <si>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</si>
  <si>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</si>
  <si>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</si>
  <si>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</si>
  <si>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</si>
  <si>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</si>
  <si>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</si>
  <si>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</si>
  <si>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</si>
  <si>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</si>
  <si>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</si>
  <si>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</si>
  <si>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</si>
  <si>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</si>
  <si>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</si>
  <si>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</si>
  <si>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</si>
  <si>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</si>
  <si>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</si>
  <si>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</si>
  <si>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</si>
  <si>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</si>
  <si>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</si>
  <si>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</si>
  <si>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</si>
  <si>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</si>
  <si>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</si>
  <si>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</si>
  <si>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</si>
  <si>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</si>
  <si>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</si>
  <si>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</si>
  <si>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</si>
  <si>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</si>
  <si>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</si>
  <si>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</si>
  <si>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</si>
  <si>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</si>
  <si>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</si>
  <si>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</si>
  <si>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</si>
  <si>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</si>
  <si>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</si>
  <si>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</si>
  <si>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</si>
  <si>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</si>
  <si>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</si>
  <si>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</si>
  <si>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</si>
  <si>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</si>
  <si>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</si>
  <si>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</si>
  <si>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</si>
  <si>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</si>
  <si>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</si>
  <si>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</si>
  <si>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</si>
  <si>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</si>
  <si>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</si>
  <si>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</si>
  <si>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</si>
  <si>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</si>
  <si>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</si>
  <si>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</si>
  <si>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</si>
  <si>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</si>
  <si>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</si>
  <si>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</si>
  <si>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</si>
  <si>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</si>
  <si>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</si>
  <si>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</si>
  <si>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</si>
  <si>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</si>
  <si>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</si>
  <si>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</si>
  <si>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</si>
  <si>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</si>
  <si>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</si>
  <si>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</si>
  <si>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</si>
  <si>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</si>
  <si>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</si>
  <si>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</si>
  <si>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</si>
  <si>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</si>
  <si>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</si>
  <si>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</si>
  <si>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</si>
  <si>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</si>
  <si>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</si>
  <si>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</si>
  <si>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</si>
  <si>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</si>
  <si>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</si>
  <si>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</si>
  <si>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</si>
  <si>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</si>
  <si>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</si>
  <si>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</si>
  <si>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</si>
  <si>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</si>
  <si>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</si>
  <si>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</si>
  <si>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</si>
  <si>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</si>
  <si>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</si>
  <si>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</si>
  <si>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</si>
  <si>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</si>
  <si>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</si>
  <si>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</si>
  <si>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</si>
  <si>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</si>
  <si>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</si>
  <si>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</si>
  <si>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</si>
  <si>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</si>
  <si>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</si>
  <si>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</si>
  <si>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</si>
  <si>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</si>
  <si>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</si>
  <si>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</si>
  <si>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</si>
  <si>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</si>
  <si>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</si>
  <si>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</si>
  <si>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</si>
  <si>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</si>
  <si>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</si>
  <si>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</si>
  <si>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</si>
  <si>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</si>
  <si>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</si>
  <si>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</si>
  <si>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</si>
  <si>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</si>
  <si>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</si>
  <si>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</si>
  <si>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</si>
  <si>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</si>
  <si>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</si>
  <si>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</si>
  <si>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</si>
  <si>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</si>
  <si>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</si>
  <si>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</si>
  <si>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</si>
  <si>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</si>
  <si>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</si>
  <si>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</si>
  <si>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</si>
  <si>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</si>
  <si>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</si>
  <si>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</si>
  <si>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</si>
  <si>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</si>
  <si>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</si>
  <si>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</si>
  <si>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</si>
  <si>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</si>
  <si>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</si>
  <si>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</si>
  <si>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</si>
  <si>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</si>
  <si>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</si>
  <si>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</si>
  <si>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</si>
  <si>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</si>
  <si>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</si>
  <si>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</si>
  <si>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</si>
  <si>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</si>
  <si>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</si>
  <si>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</si>
  <si>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</si>
  <si>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</si>
  <si>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</si>
  <si>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</si>
  <si>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</si>
  <si>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</si>
  <si>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</si>
  <si>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</si>
  <si>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</si>
  <si>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</si>
  <si>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</si>
  <si>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</si>
  <si>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</si>
  <si>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</si>
  <si>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</si>
  <si>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</si>
  <si>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</si>
  <si>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</si>
  <si>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</si>
  <si>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</si>
  <si>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</si>
  <si>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</si>
  <si>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</si>
  <si>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</si>
  <si>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</si>
  <si>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</si>
  <si>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</si>
  <si>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</si>
  <si>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</si>
  <si>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</si>
  <si>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</si>
  <si>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</si>
  <si>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</si>
  <si>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</si>
  <si>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</si>
  <si>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</si>
  <si>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</si>
  <si>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</si>
  <si>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</si>
  <si>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</si>
  <si>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</si>
  <si>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</si>
  <si>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</si>
  <si>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</si>
  <si>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</si>
  <si>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</si>
  <si>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</si>
  <si>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</si>
  <si>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</si>
  <si>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</si>
  <si>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</si>
  <si>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</si>
  <si>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</si>
  <si>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</si>
  <si>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</si>
  <si>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</si>
  <si>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</si>
  <si>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</si>
  <si>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</si>
  <si>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</si>
  <si>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</si>
  <si>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</si>
  <si>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</si>
  <si>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</si>
  <si>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</si>
  <si>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</si>
  <si>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</si>
  <si>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</si>
  <si>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</si>
  <si>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</si>
  <si>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</si>
  <si>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</si>
  <si>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</si>
  <si>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</si>
  <si>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</si>
  <si>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</si>
  <si>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</si>
  <si>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</si>
  <si>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</si>
  <si>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</si>
  <si>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</si>
  <si>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</si>
  <si>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</si>
  <si>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</si>
  <si>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</si>
  <si>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</si>
  <si>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</si>
  <si>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</si>
  <si>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</si>
  <si>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</si>
  <si>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</si>
  <si>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</si>
  <si>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</si>
  <si>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</si>
  <si>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</si>
  <si>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</si>
  <si>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</si>
  <si>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</si>
  <si>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</si>
  <si>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</si>
  <si>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</si>
  <si>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</si>
  <si>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</si>
  <si>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</si>
  <si>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</si>
  <si>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</si>
  <si>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</si>
  <si>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</si>
  <si>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</si>
  <si>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</si>
  <si>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</si>
  <si>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</si>
  <si>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</si>
  <si>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</si>
  <si>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</si>
  <si>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</si>
  <si>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</si>
  <si>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</si>
  <si>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</si>
  <si>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</si>
  <si>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</si>
  <si>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</si>
  <si>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</si>
  <si>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</si>
  <si>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</si>
  <si>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</si>
  <si>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</si>
  <si>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</si>
  <si>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</si>
  <si>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</si>
  <si>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</si>
  <si>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</si>
  <si>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</si>
  <si>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</si>
  <si>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</si>
  <si>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</si>
  <si>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</si>
  <si>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</si>
  <si>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</si>
  <si>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</si>
  <si>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</si>
  <si>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</si>
  <si>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</si>
  <si>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</si>
  <si>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</si>
  <si>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</si>
  <si>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</si>
  <si>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</si>
  <si>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</si>
  <si>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</si>
  <si>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</si>
  <si>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</si>
  <si>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</si>
  <si>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</si>
  <si>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</si>
  <si>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</si>
  <si>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</si>
  <si>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</si>
  <si>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</si>
  <si>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</si>
  <si>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</si>
  <si>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</si>
  <si>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</si>
  <si>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</si>
  <si>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</si>
  <si>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</si>
  <si>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</si>
  <si>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</si>
  <si>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</si>
  <si>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</si>
  <si>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</si>
  <si>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</si>
  <si>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</si>
  <si>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</si>
  <si>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</si>
  <si>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</si>
  <si>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</si>
  <si>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</si>
  <si>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</si>
  <si>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</si>
  <si>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</si>
  <si>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</si>
  <si>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</si>
  <si>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</si>
  <si>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</si>
  <si>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</si>
  <si>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</si>
  <si>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</si>
  <si>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</si>
  <si>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</si>
  <si>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</si>
  <si>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</si>
  <si>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</si>
  <si>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</si>
  <si>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</si>
  <si>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</si>
  <si>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</si>
  <si>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</si>
  <si>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</si>
  <si>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</si>
  <si>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</si>
  <si>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</si>
  <si>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</si>
  <si>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</si>
  <si>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</si>
  <si>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</si>
  <si>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</si>
  <si>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</si>
  <si>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</si>
  <si>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</si>
  <si>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</si>
  <si>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</si>
  <si>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</si>
  <si>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</si>
  <si>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</si>
  <si>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</si>
  <si>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</si>
  <si>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</si>
  <si>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</si>
  <si>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</si>
  <si>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</si>
  <si>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</si>
  <si>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</si>
  <si>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</si>
  <si>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</si>
  <si>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</si>
  <si>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</si>
  <si>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</si>
  <si>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</si>
  <si>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</si>
  <si>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</si>
  <si>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</si>
  <si>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</si>
  <si>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</si>
  <si>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</si>
  <si>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</si>
  <si>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</si>
  <si>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</si>
  <si>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</si>
  <si>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</si>
  <si>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</si>
  <si>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</si>
  <si>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</si>
  <si>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</si>
  <si>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</si>
  <si>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</si>
  <si>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</si>
  <si>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</si>
  <si>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</si>
  <si>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</si>
  <si>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</si>
  <si>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</si>
  <si>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</si>
  <si>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</si>
  <si>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</si>
  <si>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</si>
  <si>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</si>
  <si>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</si>
  <si>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</si>
  <si>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</si>
  <si>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</si>
  <si>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</si>
  <si>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</si>
  <si>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</si>
  <si>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</si>
  <si>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</si>
  <si>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</si>
  <si>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</si>
  <si>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</si>
  <si>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</si>
  <si>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</si>
  <si>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</si>
  <si>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</si>
  <si>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</si>
  <si>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</si>
  <si>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</si>
  <si>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</si>
  <si>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</si>
  <si>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</si>
  <si>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</si>
  <si>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</si>
  <si>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</si>
  <si>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</si>
  <si>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</si>
  <si>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</si>
  <si>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</si>
  <si>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</si>
  <si>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</si>
  <si>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</si>
  <si>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</si>
  <si>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</si>
  <si>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</si>
  <si>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</si>
  <si>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</si>
  <si>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</si>
  <si>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</si>
  <si>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</si>
  <si>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</si>
  <si>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</si>
  <si>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</si>
  <si>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</si>
  <si>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</si>
  <si>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</si>
  <si>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</si>
  <si>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</si>
  <si>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</si>
  <si>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</si>
  <si>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</si>
  <si>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</si>
  <si>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</si>
  <si>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</si>
  <si>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</si>
  <si>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</si>
  <si>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</si>
  <si>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</si>
  <si>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</si>
  <si>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</si>
  <si>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</si>
  <si>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</si>
  <si>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</si>
  <si>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</si>
  <si>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</si>
  <si>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</si>
  <si>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</si>
  <si>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</si>
  <si>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</si>
  <si>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</si>
  <si>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</si>
  <si>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</si>
  <si>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</si>
  <si>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</si>
  <si>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</si>
  <si>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</si>
  <si>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</si>
  <si>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</si>
  <si>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</si>
  <si>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</si>
  <si>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</si>
  <si>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</si>
  <si>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</si>
  <si>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</si>
  <si>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</si>
  <si>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</si>
  <si>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</si>
  <si>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</si>
  <si>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</si>
  <si>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</si>
  <si>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</si>
  <si>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</si>
  <si>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</si>
  <si>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</si>
  <si>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</si>
  <si>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</si>
  <si>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</si>
  <si>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</si>
  <si>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</si>
  <si>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</si>
  <si>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</si>
  <si>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</si>
  <si>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</si>
  <si>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</si>
  <si>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</si>
  <si>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</si>
  <si>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</si>
  <si>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</si>
  <si>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</si>
  <si>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</si>
  <si>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</si>
  <si>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</si>
  <si>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</si>
  <si>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</si>
  <si>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</si>
  <si>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</si>
  <si>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</si>
  <si>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</si>
  <si>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</si>
  <si>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</si>
  <si>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</si>
  <si>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</si>
  <si>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</si>
  <si>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</si>
  <si>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</si>
  <si>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</si>
  <si>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</si>
  <si>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</si>
  <si>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</si>
  <si>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</si>
  <si>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</si>
  <si>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</si>
  <si>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</si>
  <si>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</si>
  <si>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</si>
  <si>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</si>
  <si>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</si>
  <si>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</si>
  <si>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</si>
  <si>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</si>
  <si>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</si>
  <si>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</si>
  <si>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</si>
  <si>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</si>
  <si>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</si>
  <si>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</si>
  <si>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</si>
  <si>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</si>
  <si>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</si>
  <si>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</si>
  <si>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</si>
  <si>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</si>
  <si>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</si>
  <si>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</si>
  <si>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</si>
  <si>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</si>
  <si>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</si>
  <si>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</si>
  <si>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</si>
  <si>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</si>
  <si>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</si>
  <si>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</si>
  <si>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</si>
  <si>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</si>
  <si>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</si>
  <si>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</si>
  <si>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</si>
  <si>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</si>
  <si>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</si>
  <si>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</si>
  <si>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</si>
  <si>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</si>
  <si>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</si>
  <si>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</si>
  <si>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</si>
  <si>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</si>
  <si>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</si>
  <si>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</si>
  <si>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</si>
  <si>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</si>
  <si>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</si>
  <si>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</si>
  <si>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</si>
  <si>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</si>
  <si>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</si>
  <si>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</si>
  <si>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</si>
  <si>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</si>
  <si>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</si>
  <si>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</si>
  <si>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</si>
  <si>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</si>
  <si>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</si>
  <si>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</si>
  <si>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</si>
  <si>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</si>
  <si>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</si>
  <si>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</si>
  <si>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</si>
  <si>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</si>
  <si>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</si>
  <si>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</si>
  <si>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</si>
  <si>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</si>
  <si>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</si>
  <si>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</si>
  <si>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</si>
  <si>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</si>
  <si>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</si>
  <si>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</si>
  <si>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</si>
  <si>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</si>
  <si>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</si>
  <si>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</si>
  <si>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</si>
  <si>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</si>
  <si>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</si>
  <si>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</si>
  <si>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</si>
  <si>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</si>
  <si>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</si>
  <si>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</si>
  <si>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</si>
  <si>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</si>
  <si>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</si>
  <si>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</si>
  <si>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</si>
  <si>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</si>
  <si>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</si>
  <si>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</si>
  <si>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</si>
  <si>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</si>
  <si>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</si>
  <si>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</si>
  <si>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</si>
  <si>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</si>
  <si>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</si>
  <si>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</si>
  <si>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</si>
  <si>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</si>
  <si>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</si>
  <si>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</si>
  <si>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</si>
  <si>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</si>
  <si>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</si>
  <si>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</si>
  <si>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</si>
  <si>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</si>
  <si>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</si>
  <si>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</si>
  <si>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</si>
  <si>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</si>
  <si>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</si>
  <si>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</si>
  <si>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</si>
  <si>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</si>
  <si>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</si>
  <si>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</si>
  <si>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</si>
  <si>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</si>
  <si>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</si>
  <si>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</si>
  <si>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</si>
  <si>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</si>
  <si>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</si>
  <si>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</si>
  <si>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</si>
  <si>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</si>
  <si>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</si>
  <si>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</si>
  <si>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</si>
  <si>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</si>
  <si>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</si>
  <si>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</si>
  <si>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</si>
  <si>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</si>
  <si>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</si>
  <si>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</si>
  <si>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</si>
  <si>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</si>
  <si>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</si>
  <si>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</si>
  <si>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</si>
  <si>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</si>
  <si>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</si>
  <si>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</si>
  <si>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</si>
  <si>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</si>
  <si>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</si>
  <si>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</si>
  <si>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</si>
  <si>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</si>
  <si>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</si>
  <si>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</si>
  <si>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</si>
  <si>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</si>
  <si>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</si>
  <si>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</si>
  <si>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</si>
  <si>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</si>
  <si>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</si>
  <si>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</si>
  <si>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</si>
  <si>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</si>
  <si>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</si>
  <si>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</si>
  <si>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</si>
  <si>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</si>
  <si>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</si>
  <si>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</si>
  <si>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</si>
  <si>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</si>
  <si>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</si>
  <si>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</si>
  <si>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</si>
  <si>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</si>
  <si>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</si>
  <si>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</si>
  <si>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</si>
  <si>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</si>
  <si>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</si>
  <si>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</si>
  <si>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</si>
  <si>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</si>
  <si>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</si>
  <si>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</si>
  <si>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</si>
  <si>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</si>
  <si>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</si>
  <si>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</si>
  <si>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</si>
  <si>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</si>
  <si>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</si>
  <si>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</si>
  <si>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</si>
  <si>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</si>
  <si>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</si>
  <si>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</si>
  <si>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</si>
  <si>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</si>
  <si>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</si>
  <si>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</si>
  <si>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</si>
  <si>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</si>
  <si>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</si>
  <si>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</si>
  <si>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</si>
  <si>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</si>
  <si>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</si>
  <si>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</si>
  <si>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</si>
  <si>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</si>
  <si>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</si>
  <si>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</si>
  <si>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</si>
  <si>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</si>
  <si>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</si>
  <si>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</si>
  <si>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</si>
  <si>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</si>
  <si>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</si>
  <si>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</si>
  <si>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</si>
  <si>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</si>
  <si>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</si>
  <si>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</si>
  <si>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</si>
  <si>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</si>
  <si>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</si>
  <si>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</si>
  <si>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</si>
  <si>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</si>
  <si>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</si>
  <si>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</si>
  <si>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</si>
  <si>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</si>
  <si>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</si>
  <si>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</si>
  <si>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</si>
  <si>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</si>
  <si>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</si>
  <si>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</si>
  <si>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</si>
  <si>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</si>
  <si>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</si>
  <si>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</si>
  <si>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</si>
  <si>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</si>
  <si>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</si>
  <si>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</si>
  <si>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</si>
  <si>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</si>
  <si>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</si>
  <si>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</si>
  <si>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</si>
  <si>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</si>
  <si>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</si>
  <si>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</si>
  <si>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</si>
  <si>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</si>
  <si>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</si>
  <si>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</si>
  <si>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</si>
  <si>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</si>
  <si>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</si>
  <si>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</si>
  <si>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</si>
  <si>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</si>
  <si>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</si>
  <si>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</si>
  <si>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</si>
  <si>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</si>
  <si>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</si>
  <si>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</si>
  <si>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</si>
  <si>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</si>
  <si>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</si>
  <si>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</si>
  <si>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</si>
  <si>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</si>
  <si>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</si>
  <si>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</si>
  <si>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</si>
  <si>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</si>
  <si>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</si>
  <si>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</si>
  <si>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</si>
  <si>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</si>
  <si>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</si>
  <si>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</si>
  <si>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</si>
  <si>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</si>
  <si>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</si>
  <si>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</si>
  <si>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</si>
  <si>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</si>
  <si>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</si>
  <si>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</si>
  <si>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</si>
  <si>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</si>
  <si>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</si>
  <si>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</si>
  <si>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</si>
  <si>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</si>
  <si>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</si>
  <si>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</si>
  <si>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</si>
  <si>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</si>
  <si>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</si>
  <si>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</si>
  <si>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</si>
  <si>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</si>
  <si>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</si>
  <si>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</si>
  <si>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</si>
  <si>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</si>
  <si>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</si>
  <si>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</si>
  <si>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</si>
  <si>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</si>
  <si>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</si>
  <si>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</si>
  <si>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</si>
  <si>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</si>
  <si>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</si>
  <si>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</si>
  <si>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</si>
  <si>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</si>
  <si>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</si>
  <si>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</si>
  <si>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</si>
  <si>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</si>
  <si>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</si>
  <si>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</si>
  <si>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</si>
  <si>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</si>
  <si>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</si>
  <si>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</si>
  <si>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</si>
  <si>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</si>
  <si>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</si>
  <si>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</si>
  <si>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</si>
  <si>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</si>
  <si>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</si>
  <si>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</si>
  <si>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</si>
  <si>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</si>
  <si>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</si>
  <si>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</si>
  <si>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</si>
  <si>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</si>
  <si>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</si>
  <si>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</si>
  <si>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</si>
  <si>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</si>
  <si>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</si>
  <si>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</si>
  <si>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</si>
  <si>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</si>
  <si>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</si>
  <si>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</si>
  <si>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</si>
  <si>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</si>
  <si>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</si>
  <si>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</si>
  <si>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</si>
  <si>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</si>
  <si>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</si>
  <si>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</si>
  <si>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</si>
  <si>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</si>
  <si>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</si>
  <si>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</si>
  <si>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</si>
  <si>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</si>
  <si>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</si>
  <si>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</si>
  <si>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</si>
  <si>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</si>
  <si>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</si>
  <si>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</si>
  <si>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</si>
  <si>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</si>
  <si>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</si>
  <si>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</si>
  <si>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</si>
  <si>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</si>
  <si>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</si>
  <si>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</si>
  <si>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</si>
  <si>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</si>
  <si>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</si>
  <si>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</si>
  <si>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</si>
  <si>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</si>
  <si>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</si>
  <si>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</si>
  <si>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</si>
  <si>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</si>
  <si>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</si>
  <si>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</si>
  <si>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</si>
  <si>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</si>
  <si>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</si>
  <si>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</si>
  <si>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</si>
  <si>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</si>
  <si>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</si>
  <si>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</si>
  <si>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</si>
  <si>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</si>
  <si>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</si>
  <si>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</si>
  <si>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</si>
  <si>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</si>
  <si>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</si>
  <si>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</si>
  <si>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</si>
  <si>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</si>
  <si>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</si>
  <si>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</si>
  <si>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</si>
  <si>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</si>
  <si>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</si>
  <si>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</si>
  <si>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</si>
  <si>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</si>
  <si>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</si>
  <si>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</si>
  <si>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</si>
  <si>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</si>
  <si>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</si>
  <si>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</si>
  <si>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</si>
  <si>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</si>
  <si>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</si>
  <si>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</si>
  <si>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</si>
  <si>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</si>
  <si>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</si>
  <si>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</si>
  <si>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</si>
  <si>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</si>
  <si>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</si>
  <si>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</si>
  <si>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</si>
  <si>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</si>
  <si>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</si>
  <si>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</si>
  <si>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</si>
  <si>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</si>
  <si>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</si>
  <si>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</si>
  <si>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</si>
  <si>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</si>
  <si>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</si>
  <si>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</si>
  <si>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</si>
  <si>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</si>
  <si>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</si>
  <si>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</si>
  <si>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</si>
  <si>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</si>
  <si>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</si>
  <si>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</si>
  <si>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</si>
  <si>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</si>
  <si>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</si>
  <si>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</si>
  <si>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</si>
  <si>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</si>
  <si>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</si>
  <si>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</si>
  <si>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</si>
  <si>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</si>
  <si>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</si>
  <si>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</si>
  <si>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</si>
  <si>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</si>
  <si>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</si>
  <si>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</si>
  <si>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</si>
  <si>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</si>
  <si>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</si>
  <si>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</si>
  <si>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</si>
  <si>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</si>
  <si>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</si>
  <si>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</si>
  <si>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</si>
  <si>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</si>
  <si>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</si>
  <si>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</si>
  <si>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</si>
  <si>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</si>
  <si>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</si>
  <si>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</si>
  <si>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</si>
  <si>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</si>
  <si>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</si>
  <si>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</si>
  <si>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</si>
  <si>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</si>
  <si>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</si>
  <si>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</si>
  <si>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</si>
  <si>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</si>
  <si>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</si>
  <si>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</si>
  <si>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</si>
  <si>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</si>
  <si>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</si>
  <si>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</si>
  <si>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</si>
  <si>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</si>
  <si>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</si>
  <si>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</si>
  <si>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</si>
  <si>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</si>
  <si>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</si>
  <si>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</si>
  <si>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</si>
  <si>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</si>
  <si>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</si>
  <si>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</si>
  <si>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</si>
  <si>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</si>
  <si>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</si>
  <si>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</si>
  <si>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</si>
  <si>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</si>
  <si>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</si>
  <si>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</si>
  <si>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</si>
  <si>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</si>
  <si>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</si>
  <si>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</si>
  <si>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</si>
  <si>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</si>
  <si>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</si>
  <si>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</si>
  <si>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</si>
  <si>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</si>
  <si>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</si>
  <si>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</si>
  <si>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</si>
  <si>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</si>
  <si>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</si>
  <si>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</si>
  <si>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</si>
  <si>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</si>
  <si>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</si>
  <si>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</si>
  <si>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</si>
  <si>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</si>
  <si>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</si>
  <si>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</si>
  <si>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</si>
  <si>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</si>
  <si>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</si>
  <si>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</si>
  <si>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</si>
  <si>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</si>
  <si>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</si>
  <si>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</si>
  <si>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</si>
  <si>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</si>
  <si>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</si>
  <si>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</si>
  <si>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</si>
  <si>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</si>
  <si>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</si>
  <si>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</si>
  <si>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</si>
  <si>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</si>
  <si>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</si>
  <si>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</si>
  <si>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</si>
  <si>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</si>
  <si>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</si>
  <si>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</si>
  <si>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</si>
  <si>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</si>
  <si>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</si>
  <si>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</si>
  <si>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</si>
  <si>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</si>
  <si>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</si>
  <si>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</si>
  <si>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</si>
  <si>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</si>
  <si>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</si>
  <si>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</si>
  <si>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</si>
  <si>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</si>
  <si>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</si>
  <si>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</si>
  <si>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</si>
  <si>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</si>
  <si>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</si>
  <si>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</si>
  <si>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</si>
  <si>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</si>
  <si>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</si>
  <si>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</si>
  <si>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</si>
  <si>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</si>
  <si>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</si>
  <si>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</si>
  <si>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</si>
  <si>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</si>
  <si>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</si>
  <si>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</si>
  <si>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</si>
  <si>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</si>
  <si>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</si>
  <si>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</si>
  <si>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</si>
  <si>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</si>
  <si>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</si>
  <si>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</si>
  <si>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</si>
  <si>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</si>
  <si>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</si>
  <si>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</si>
  <si>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</si>
  <si>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</si>
  <si>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</si>
  <si>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</si>
  <si>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</si>
  <si>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</si>
  <si>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</si>
  <si>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</si>
  <si>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</si>
  <si>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</si>
  <si>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</si>
  <si>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</si>
  <si>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</si>
  <si>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</si>
  <si>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</si>
  <si>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</si>
  <si>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</si>
  <si>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</si>
  <si>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</si>
  <si>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</si>
  <si>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</si>
  <si>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</si>
  <si>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</si>
  <si>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</si>
  <si>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</si>
  <si>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</si>
  <si>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</si>
  <si>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</si>
  <si>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</si>
  <si>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</si>
  <si>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</si>
  <si>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</si>
  <si>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</si>
  <si>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</si>
  <si>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</si>
  <si>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</si>
  <si>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</si>
  <si>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</si>
  <si>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</si>
  <si>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</si>
  <si>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</si>
  <si>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</si>
  <si>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</si>
  <si>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</si>
  <si>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</si>
  <si>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</si>
  <si>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</si>
  <si>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</si>
  <si>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</si>
  <si>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</si>
  <si>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</si>
  <si>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</si>
  <si>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</si>
  <si>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</si>
  <si>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</si>
  <si>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</si>
  <si>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</si>
  <si>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</si>
  <si>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</si>
  <si>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</si>
  <si>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</si>
  <si>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</si>
  <si>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</si>
  <si>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</si>
  <si>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</si>
  <si>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</si>
  <si>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</si>
  <si>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</si>
  <si>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</si>
  <si>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</si>
  <si>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</si>
  <si>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</si>
  <si>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</si>
  <si>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</si>
  <si>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</si>
  <si>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</si>
  <si>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</si>
  <si>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</si>
  <si>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</si>
  <si>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</si>
  <si>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</si>
  <si>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</si>
  <si>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</si>
  <si>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</si>
  <si>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</si>
  <si>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</si>
  <si>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</si>
  <si>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</si>
  <si>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</si>
  <si>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</si>
  <si>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</si>
  <si>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</si>
  <si>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</si>
  <si>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</si>
  <si>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</si>
  <si>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</si>
  <si>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</si>
  <si>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</si>
  <si>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</si>
  <si>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</si>
  <si>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</si>
  <si>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</si>
  <si>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</si>
  <si>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</si>
  <si>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</si>
  <si>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</si>
  <si>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</si>
  <si>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</si>
  <si>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</si>
  <si>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</si>
  <si>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</si>
  <si>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</si>
  <si>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</si>
  <si>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</si>
  <si>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</si>
  <si>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</si>
  <si>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</si>
  <si>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</si>
  <si>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</si>
  <si>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</si>
  <si>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</si>
  <si>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</si>
  <si>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</si>
  <si>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</si>
  <si>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</si>
  <si>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</si>
  <si>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</si>
  <si>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</si>
  <si>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</si>
  <si>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</si>
  <si>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</si>
  <si>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</si>
  <si>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</si>
  <si>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</si>
  <si>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</si>
  <si>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</si>
  <si>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</si>
  <si>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</si>
  <si>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</si>
  <si>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</si>
  <si>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</si>
  <si>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</si>
  <si>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</si>
  <si>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</si>
  <si>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</si>
  <si>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</si>
  <si>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</si>
  <si>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</si>
  <si>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</si>
  <si>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</si>
  <si>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</si>
  <si>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</si>
  <si>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</si>
  <si>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</si>
  <si>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</si>
  <si>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</si>
  <si>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</si>
  <si>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</si>
  <si>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</si>
  <si>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</si>
  <si>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</si>
  <si>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</si>
  <si>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</si>
  <si>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</si>
  <si>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</si>
  <si>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</si>
  <si>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</si>
  <si>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</si>
  <si>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</si>
  <si>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</si>
  <si>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</si>
  <si>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</si>
  <si>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</si>
  <si>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</si>
  <si>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</si>
  <si>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</si>
  <si>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</si>
  <si>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</si>
  <si>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</si>
  <si>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</si>
  <si>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</si>
  <si>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</si>
  <si>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</si>
  <si>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</si>
  <si>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</si>
  <si>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</si>
  <si>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</si>
  <si>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</si>
  <si>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</si>
  <si>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</si>
  <si>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</si>
  <si>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</si>
  <si>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</si>
  <si>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</si>
  <si>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</si>
  <si>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</si>
  <si>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</si>
  <si>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</si>
  <si>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</si>
  <si>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</si>
  <si>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</si>
  <si>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</si>
  <si>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</si>
  <si>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</si>
  <si>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</si>
  <si>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</si>
  <si>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</si>
  <si>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</si>
  <si>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</si>
  <si>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</si>
  <si>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</si>
  <si>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</si>
  <si>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</si>
  <si>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</si>
  <si>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</si>
  <si>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</si>
  <si>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</si>
  <si>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</si>
  <si>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</si>
  <si>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</si>
  <si>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</si>
  <si>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</si>
  <si>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</si>
  <si>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</si>
  <si>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</si>
  <si>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</si>
  <si>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</si>
  <si>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</si>
  <si>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</si>
  <si>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</si>
  <si>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</si>
  <si>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</si>
  <si>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</si>
  <si>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</si>
  <si>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</si>
  <si>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</si>
  <si>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</si>
  <si>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</si>
  <si>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</si>
  <si>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</si>
  <si>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</si>
  <si>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</si>
  <si>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</si>
  <si>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</si>
  <si>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</si>
  <si>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</si>
  <si>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</si>
  <si>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</si>
  <si>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</si>
  <si>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</si>
  <si>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</si>
  <si>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</si>
  <si>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</si>
  <si>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</si>
  <si>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</si>
  <si>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</si>
  <si>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</si>
  <si>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</si>
  <si>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</si>
  <si>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</si>
  <si>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</si>
  <si>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</si>
  <si>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</si>
  <si>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</si>
  <si>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</si>
  <si>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</si>
  <si>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</si>
  <si>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</si>
  <si>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</si>
  <si>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</si>
  <si>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</si>
  <si>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</si>
  <si>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</si>
  <si>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</si>
  <si>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</si>
  <si>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</si>
  <si>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</si>
  <si>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</si>
  <si>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</si>
  <si>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</si>
  <si>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</si>
  <si>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</si>
  <si>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</si>
  <si>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</si>
  <si>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</si>
  <si>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</si>
  <si>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</si>
  <si>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</si>
  <si>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</si>
  <si>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</si>
  <si>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</si>
  <si>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</si>
  <si>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</si>
  <si>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</si>
  <si>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</si>
  <si>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</si>
  <si>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</si>
  <si>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</si>
  <si>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</si>
  <si>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</si>
  <si>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</si>
  <si>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</si>
  <si>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</si>
  <si>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</si>
  <si>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</si>
  <si>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</si>
  <si>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</si>
  <si>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</si>
  <si>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</si>
  <si>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</si>
  <si>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</si>
  <si>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</si>
  <si>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</si>
  <si>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</si>
  <si>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</si>
  <si>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</si>
  <si>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</si>
  <si>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</si>
  <si>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</si>
  <si>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</si>
  <si>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</si>
  <si>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</si>
  <si>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</si>
  <si>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</si>
  <si>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</si>
  <si>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</si>
  <si>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</si>
  <si>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</si>
  <si>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</si>
  <si>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</si>
  <si>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</si>
  <si>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</si>
  <si>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</si>
  <si>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</si>
  <si>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</si>
  <si>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</si>
  <si>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</si>
  <si>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</si>
  <si>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</si>
  <si>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</si>
  <si>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</si>
  <si>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</si>
  <si>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</si>
  <si>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</si>
  <si>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</si>
  <si>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</si>
  <si>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</si>
  <si>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</si>
  <si>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</si>
  <si>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</si>
  <si>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</si>
  <si>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</si>
  <si>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</si>
  <si>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</si>
  <si>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</si>
  <si>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</si>
  <si>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</si>
  <si>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</si>
  <si>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</si>
  <si>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</si>
  <si>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</si>
  <si>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</si>
  <si>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</si>
  <si>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</si>
  <si>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</si>
  <si>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</si>
  <si>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</si>
  <si>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</si>
  <si>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</si>
  <si>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</si>
  <si>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</si>
  <si>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</si>
  <si>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</si>
  <si>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</si>
  <si>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</si>
  <si>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</si>
  <si>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</si>
  <si>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</si>
  <si>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</si>
  <si>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</si>
  <si>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</si>
  <si>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</si>
  <si>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</si>
  <si>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</si>
  <si>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</si>
  <si>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</si>
  <si>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</si>
  <si>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</si>
  <si>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</si>
  <si>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</si>
  <si>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</si>
  <si>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</si>
  <si>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</si>
  <si>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</si>
  <si>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</si>
  <si>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</si>
  <si>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</si>
  <si>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</si>
  <si>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</si>
  <si>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</si>
  <si>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</si>
  <si>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</si>
  <si>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</si>
  <si>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</si>
  <si>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</si>
  <si>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</si>
  <si>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</si>
  <si>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</si>
  <si>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</si>
  <si>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</si>
  <si>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</si>
  <si>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</si>
  <si>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</si>
  <si>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</si>
  <si>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</si>
  <si>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</si>
  <si>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</si>
  <si>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</si>
  <si>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</si>
  <si>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</si>
  <si>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</si>
  <si>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</si>
  <si>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</si>
  <si>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</si>
  <si>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</si>
  <si>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</si>
  <si>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</si>
  <si>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</si>
  <si>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</si>
  <si>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</si>
  <si>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</si>
  <si>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</si>
  <si>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</si>
  <si>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</si>
  <si>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</si>
  <si>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</si>
  <si>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</si>
  <si>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</si>
  <si>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</si>
  <si>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</si>
  <si>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</si>
  <si>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</si>
  <si>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</si>
  <si>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</si>
  <si>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</si>
  <si>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</si>
  <si>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</si>
  <si>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</si>
  <si>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</si>
  <si>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</si>
  <si>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</si>
  <si>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</si>
  <si>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</si>
  <si>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</si>
  <si>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</si>
  <si>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</si>
  <si>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</si>
  <si>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</si>
  <si>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</si>
  <si>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</si>
  <si>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</si>
  <si>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</si>
  <si>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</si>
  <si>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</si>
  <si>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</si>
  <si>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</si>
  <si>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</si>
  <si>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</si>
  <si>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</si>
  <si>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</si>
  <si>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</si>
  <si>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</si>
  <si>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</si>
  <si>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</si>
  <si>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</si>
  <si>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</si>
  <si>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</si>
  <si>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</si>
  <si>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</si>
  <si>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</si>
  <si>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</si>
  <si>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</si>
  <si>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</si>
  <si>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</si>
  <si>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</si>
  <si>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</si>
  <si>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</si>
  <si>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</si>
  <si>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</si>
  <si>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</si>
  <si>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</si>
  <si>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</si>
  <si>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</si>
  <si>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</si>
  <si>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</si>
  <si>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</si>
  <si>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</si>
  <si>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</si>
  <si>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</si>
  <si>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</si>
  <si>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</si>
  <si>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</si>
  <si>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</si>
  <si>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</si>
  <si>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</si>
  <si>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</si>
  <si>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</si>
  <si>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</si>
  <si>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</si>
  <si>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</si>
  <si>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</si>
  <si>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</si>
  <si>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</si>
  <si>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</si>
  <si>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</si>
  <si>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</si>
  <si>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</si>
  <si>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</si>
  <si>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</si>
  <si>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</si>
  <si>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</si>
  <si>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</si>
  <si>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</si>
  <si>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</si>
  <si>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</si>
  <si>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</si>
  <si>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</si>
  <si>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</si>
  <si>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</si>
  <si>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</si>
  <si>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</si>
  <si>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</si>
  <si>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</si>
  <si>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</si>
  <si>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</si>
  <si>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</si>
  <si>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</si>
  <si>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</si>
  <si>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</si>
  <si>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</si>
  <si>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</si>
  <si>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</si>
  <si>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</si>
  <si>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</si>
  <si>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</si>
  <si>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</si>
  <si>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</si>
  <si>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</si>
  <si>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</si>
  <si>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</si>
  <si>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</si>
  <si>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</si>
  <si>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</si>
  <si>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</si>
  <si>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</si>
  <si>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</si>
  <si>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</si>
  <si>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</si>
  <si>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</si>
  <si>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</si>
  <si>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</si>
  <si>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</si>
  <si>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</si>
  <si>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</si>
  <si>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</si>
  <si>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</si>
  <si>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</si>
  <si>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</si>
  <si>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</si>
  <si>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</si>
  <si>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</si>
  <si>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</si>
  <si>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</si>
  <si>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</si>
  <si>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</si>
  <si>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</si>
  <si>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</si>
  <si>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</si>
  <si>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</si>
  <si>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</si>
  <si>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</si>
  <si>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</si>
  <si>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</si>
  <si>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</si>
  <si>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</si>
  <si>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</si>
  <si>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</si>
  <si>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</si>
  <si>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</si>
  <si>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</si>
  <si>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</si>
  <si>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</si>
  <si>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</si>
  <si>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</si>
  <si>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</si>
  <si>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</si>
  <si>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</si>
  <si>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</si>
  <si>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</si>
  <si>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</si>
  <si>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</si>
  <si>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</si>
  <si>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</si>
  <si>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</si>
  <si>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</si>
  <si>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</si>
  <si>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</si>
  <si>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</si>
  <si>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</si>
  <si>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</si>
  <si>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</si>
  <si>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</si>
  <si>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</si>
  <si>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</si>
  <si>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</si>
  <si>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</si>
  <si>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</si>
  <si>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</si>
  <si>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</si>
  <si>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</si>
  <si>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</si>
  <si>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</si>
  <si>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</si>
  <si>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</si>
  <si>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</si>
  <si>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</si>
  <si>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</si>
  <si>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</si>
  <si>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</si>
  <si>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</si>
  <si>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</si>
  <si>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</si>
  <si>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</si>
  <si>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</si>
  <si>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</si>
  <si>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</si>
  <si>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</si>
  <si>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</si>
  <si>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</si>
  <si>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</si>
  <si>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</si>
  <si>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</si>
  <si>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</si>
  <si>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</si>
  <si>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</si>
  <si>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</si>
  <si>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</si>
  <si>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</si>
  <si>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</si>
  <si>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</si>
  <si>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</si>
  <si>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</si>
  <si>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</si>
  <si>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</si>
  <si>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</si>
  <si>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</si>
  <si>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</si>
  <si>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</si>
  <si>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</si>
  <si>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</si>
  <si>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</si>
  <si>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</si>
  <si>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</si>
  <si>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</si>
  <si>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</si>
  <si>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</si>
  <si>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</si>
  <si>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</si>
  <si>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</si>
  <si>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</si>
  <si>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</si>
  <si>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</si>
  <si>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</si>
  <si>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</si>
  <si>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</si>
  <si>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</si>
  <si>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</si>
  <si>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</si>
  <si>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</si>
  <si>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</si>
  <si>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</si>
  <si>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</si>
  <si>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</si>
  <si>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</si>
  <si>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</si>
  <si>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</si>
  <si>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</si>
  <si>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</si>
  <si>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</si>
  <si>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</si>
  <si>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</si>
  <si>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</si>
  <si>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</si>
  <si>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</si>
  <si>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</si>
  <si>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</si>
  <si>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</si>
  <si>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</si>
  <si>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</si>
  <si>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</si>
  <si>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</si>
  <si>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</si>
  <si>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</si>
  <si>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</si>
  <si>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</si>
  <si>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</si>
  <si>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</si>
  <si>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</si>
  <si>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</si>
  <si>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</si>
  <si>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</si>
  <si>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</si>
  <si>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</si>
  <si>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</si>
  <si>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</si>
  <si>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</si>
  <si>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</si>
  <si>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</si>
  <si>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</si>
  <si>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</si>
  <si>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</si>
  <si>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</si>
  <si>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</si>
  <si>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</si>
  <si>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</si>
  <si>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</si>
  <si>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</si>
  <si>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</si>
  <si>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</si>
  <si>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</si>
  <si>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</si>
  <si>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</si>
  <si>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</si>
  <si>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</si>
  <si>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</si>
  <si>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</si>
  <si>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</si>
  <si>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</si>
  <si>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</si>
  <si>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</si>
  <si>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</si>
  <si>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</si>
  <si>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</si>
  <si>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</si>
  <si>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</si>
  <si>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</si>
  <si>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</si>
  <si>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</si>
  <si>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</si>
  <si>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</si>
  <si>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</si>
  <si>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</si>
  <si>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</si>
  <si>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</si>
  <si>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</si>
  <si>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</si>
  <si>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</si>
  <si>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</si>
  <si>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</si>
  <si>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</si>
  <si>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</si>
  <si>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</si>
  <si>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</si>
  <si>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</si>
  <si>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</si>
  <si>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</si>
  <si>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</si>
  <si>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</si>
  <si>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</si>
  <si>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</si>
  <si>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</si>
  <si>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</si>
  <si>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</si>
  <si>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</si>
  <si>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</si>
  <si>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</si>
  <si>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</si>
  <si>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</si>
  <si>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</si>
  <si>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</si>
  <si>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</si>
  <si>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</si>
  <si>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</si>
  <si>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</si>
  <si>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</si>
  <si>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</si>
  <si>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</si>
  <si>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</si>
  <si>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</si>
  <si>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</si>
  <si>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</si>
  <si>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</si>
  <si>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</si>
  <si>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</si>
  <si>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</si>
  <si>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</si>
  <si>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</si>
  <si>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</si>
  <si>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</si>
  <si>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</si>
  <si>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</si>
  <si>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</si>
  <si>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</si>
  <si>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</si>
  <si>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</si>
  <si>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</si>
  <si>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</si>
  <si>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</si>
  <si>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</si>
  <si>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</si>
  <si>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</si>
  <si>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</si>
  <si>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</si>
  <si>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</si>
  <si>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</si>
  <si>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</si>
  <si>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</si>
  <si>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</si>
  <si>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</si>
  <si>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</si>
  <si>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</si>
  <si>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</si>
  <si>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</si>
  <si>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</si>
  <si>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</si>
  <si>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</si>
  <si>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</si>
  <si>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</si>
  <si>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</si>
  <si>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</si>
  <si>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</si>
  <si>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</si>
  <si>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</si>
  <si>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</si>
  <si>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</si>
  <si>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</si>
  <si>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</si>
  <si>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</si>
  <si>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</si>
  <si>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</si>
  <si>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</si>
  <si>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</si>
  <si>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</si>
  <si>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</si>
  <si>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</si>
  <si>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</si>
  <si>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</si>
  <si>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</si>
  <si>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</si>
  <si>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</si>
  <si>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</si>
  <si>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</si>
  <si>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</si>
  <si>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</si>
  <si>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</si>
  <si>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</si>
  <si>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</si>
  <si>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</si>
  <si>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</si>
  <si>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</si>
  <si>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</si>
  <si>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</si>
  <si>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</si>
  <si>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</si>
  <si>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</si>
  <si>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</si>
  <si>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</si>
  <si>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</si>
  <si>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</si>
  <si>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</si>
  <si>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</si>
  <si>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</si>
  <si>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</si>
  <si>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</si>
  <si>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</si>
  <si>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</si>
  <si>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</si>
  <si>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</si>
  <si>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</si>
  <si>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</si>
  <si>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</si>
  <si>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</si>
  <si>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</si>
  <si>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</si>
  <si>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</si>
  <si>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</si>
  <si>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</si>
  <si>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</si>
  <si>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</si>
  <si>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</si>
  <si>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</si>
  <si>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</si>
  <si>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</si>
  <si>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</si>
  <si>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</si>
  <si>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</si>
  <si>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</si>
  <si>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</si>
  <si>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</si>
  <si>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</si>
  <si>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</si>
  <si>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</si>
  <si>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</si>
  <si>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</si>
  <si>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</si>
  <si>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</si>
  <si>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</si>
  <si>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</si>
  <si>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</si>
  <si>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</si>
  <si>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</si>
  <si>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</si>
  <si>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</si>
  <si>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</si>
  <si>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</si>
  <si>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</si>
  <si>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</si>
  <si>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</si>
  <si>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</si>
  <si>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</si>
  <si>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</si>
  <si>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</si>
  <si>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</si>
  <si>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</si>
  <si>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</si>
  <si>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</si>
  <si>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</si>
  <si>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</si>
  <si>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</si>
  <si>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</si>
  <si>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</si>
  <si>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</si>
  <si>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</si>
  <si>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</si>
  <si>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</si>
  <si>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</si>
  <si>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</si>
  <si>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</si>
  <si>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</si>
  <si>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</si>
  <si>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</si>
  <si>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</si>
  <si>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</si>
  <si>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</si>
  <si>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</si>
  <si>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</si>
  <si>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</si>
  <si>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</si>
  <si>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</si>
  <si>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</si>
  <si>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</si>
  <si>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</si>
  <si>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</si>
  <si>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</si>
  <si>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</si>
  <si>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</si>
  <si>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</si>
  <si>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</si>
  <si>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</si>
  <si>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</si>
  <si>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</si>
  <si>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</si>
  <si>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</si>
  <si>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</si>
  <si>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</si>
  <si>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</si>
  <si>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</si>
  <si>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</si>
  <si>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</si>
  <si>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</si>
  <si>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</si>
  <si>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</si>
  <si>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</si>
  <si>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</si>
  <si>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</si>
  <si>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</si>
  <si>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</si>
  <si>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</si>
  <si>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</si>
  <si>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</si>
  <si>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</si>
  <si>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</si>
  <si>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</si>
  <si>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</si>
  <si>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</si>
  <si>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</si>
  <si>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</si>
  <si>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</si>
  <si>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</si>
  <si>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</si>
  <si>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</si>
  <si>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</si>
  <si>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</si>
  <si>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</si>
  <si>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</si>
  <si>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</si>
  <si>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</si>
  <si>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</si>
  <si>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</si>
  <si>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</si>
  <si>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</si>
  <si>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</si>
  <si>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</si>
  <si>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</si>
  <si>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</si>
  <si>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</si>
  <si>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</si>
  <si>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</si>
  <si>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</si>
  <si>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</si>
  <si>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</si>
  <si>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</si>
  <si>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</si>
  <si>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</si>
  <si>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</si>
  <si>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</si>
  <si>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</si>
  <si>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</si>
  <si>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</si>
  <si>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</si>
  <si>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</si>
  <si>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</si>
  <si>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</si>
  <si>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</si>
  <si>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</si>
  <si>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</si>
  <si>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</si>
  <si>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</si>
  <si>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</si>
  <si>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</si>
  <si>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</si>
  <si>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</si>
  <si>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</si>
  <si>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</si>
  <si>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</si>
  <si>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</si>
  <si>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</si>
  <si>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</si>
  <si>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</si>
  <si>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</si>
  <si>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</si>
  <si>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</si>
  <si>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</si>
  <si>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</si>
  <si>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</si>
  <si>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</si>
  <si>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</si>
  <si>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</si>
  <si>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</si>
  <si>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</si>
  <si>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</si>
  <si>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</si>
  <si>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</si>
  <si>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</si>
  <si>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</si>
  <si>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</si>
  <si>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</si>
  <si>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</si>
  <si>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</si>
  <si>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</si>
  <si>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</si>
  <si>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</si>
  <si>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</si>
  <si>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</si>
  <si>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</si>
  <si>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</si>
  <si>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</si>
  <si>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</si>
  <si>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</si>
  <si>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</si>
  <si>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</si>
  <si>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</si>
  <si>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</si>
  <si>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</si>
  <si>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</si>
  <si>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</si>
  <si>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</si>
  <si>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</si>
  <si>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</si>
  <si>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</si>
  <si>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</si>
  <si>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</si>
  <si>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</si>
  <si>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</si>
  <si>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</si>
  <si>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</si>
  <si>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</si>
  <si>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</si>
  <si>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</si>
  <si>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</si>
  <si>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</si>
  <si>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</si>
  <si>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</si>
  <si>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</si>
  <si>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</si>
  <si>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</si>
  <si>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</si>
  <si>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</si>
  <si>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</si>
  <si>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</si>
  <si>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</si>
  <si>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</si>
  <si>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</si>
  <si>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</si>
  <si>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</si>
  <si>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</si>
  <si>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</si>
  <si>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</si>
  <si>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</si>
  <si>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</si>
  <si>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</si>
  <si>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</si>
  <si>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</si>
  <si>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</si>
  <si>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</si>
  <si>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</si>
  <si>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</si>
  <si>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</si>
  <si>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</si>
  <si>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</si>
  <si>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</si>
  <si>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</si>
  <si>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</si>
  <si>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</si>
  <si>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</si>
  <si>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</si>
  <si>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</si>
  <si>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</si>
  <si>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</si>
  <si>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</si>
  <si>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</si>
  <si>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</si>
  <si>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</si>
  <si>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</si>
  <si>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</si>
  <si>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</si>
  <si>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</si>
  <si>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</si>
  <si>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</si>
  <si>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</si>
  <si>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</si>
  <si>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</si>
  <si>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</si>
  <si>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</si>
  <si>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</si>
  <si>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</si>
  <si>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</si>
  <si>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</si>
  <si>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</si>
  <si>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</si>
  <si>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</si>
  <si>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</si>
  <si>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</si>
  <si>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</si>
  <si>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</si>
  <si>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</si>
  <si>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</si>
  <si>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</si>
  <si>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</si>
  <si>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</si>
  <si>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</si>
  <si>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</si>
  <si>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</si>
  <si>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</si>
  <si>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</si>
  <si>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</si>
  <si>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</si>
  <si>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</si>
  <si>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</si>
  <si>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</si>
  <si>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</si>
  <si>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</si>
  <si>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</si>
  <si>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</si>
  <si>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</si>
  <si>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</si>
  <si>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</si>
  <si>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</si>
  <si>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</si>
  <si>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</si>
  <si>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</si>
  <si>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</si>
  <si>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</si>
  <si>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</si>
  <si>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</si>
  <si>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</si>
  <si>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</si>
  <si>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</si>
  <si>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</si>
  <si>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</si>
  <si>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</si>
  <si>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</si>
  <si>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</si>
  <si>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</si>
  <si>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</si>
  <si>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</si>
  <si>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</si>
  <si>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</si>
  <si>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</si>
  <si>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</si>
  <si>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</si>
  <si>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</si>
  <si>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</si>
  <si>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</si>
  <si>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</si>
  <si>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</si>
  <si>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</si>
  <si>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</si>
  <si>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</si>
  <si>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</si>
  <si>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</si>
  <si>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</si>
  <si>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</si>
  <si>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</si>
  <si>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</si>
  <si>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</si>
  <si>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</si>
  <si>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</si>
  <si>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</si>
  <si>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</si>
  <si>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</si>
  <si>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</si>
  <si>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</si>
  <si>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</si>
  <si>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</si>
  <si>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</si>
  <si>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</si>
  <si>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</si>
  <si>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</si>
  <si>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</si>
  <si>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</si>
  <si>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</si>
  <si>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</si>
  <si>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</si>
  <si>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</si>
  <si>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</si>
  <si>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</si>
  <si>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</si>
  <si>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</si>
  <si>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</si>
  <si>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</si>
  <si>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</si>
  <si>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</si>
  <si>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</si>
  <si>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</si>
  <si>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</si>
  <si>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</si>
  <si>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</si>
  <si>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</si>
  <si>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</si>
  <si>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</si>
  <si>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</si>
  <si>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</si>
  <si>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</si>
  <si>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</si>
  <si>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</si>
  <si>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</si>
  <si>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</si>
  <si>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</si>
  <si>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</si>
  <si>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</si>
  <si>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</si>
  <si>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</si>
  <si>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</si>
  <si>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</si>
  <si>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</si>
  <si>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</si>
  <si>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</si>
  <si>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</si>
  <si>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</si>
  <si>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</si>
  <si>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</si>
  <si>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</si>
  <si>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</si>
  <si>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</si>
  <si>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</si>
  <si>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</si>
  <si>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</si>
  <si>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</si>
  <si>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</si>
  <si>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</si>
  <si>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</si>
  <si>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</si>
  <si>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</si>
  <si>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</si>
  <si>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</si>
  <si>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</si>
  <si>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</si>
  <si>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</si>
  <si>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</si>
  <si>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</si>
  <si>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</si>
  <si>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</si>
  <si>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</si>
  <si>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</si>
  <si>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</si>
  <si>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</si>
  <si>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</si>
  <si>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</si>
  <si>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</si>
  <si>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</si>
  <si>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</si>
  <si>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</si>
  <si>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</si>
  <si>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</si>
  <si>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</si>
  <si>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</si>
  <si>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</si>
  <si>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</si>
  <si>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</si>
  <si>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</si>
  <si>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</si>
  <si>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</si>
  <si>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</si>
  <si>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</si>
  <si>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</si>
  <si>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</si>
  <si>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</si>
  <si>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</si>
  <si>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</si>
  <si>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</si>
  <si>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</si>
  <si>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</si>
  <si>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</si>
  <si>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</si>
  <si>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</si>
  <si>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</si>
  <si>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</si>
  <si>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</si>
  <si>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</si>
  <si>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</si>
  <si>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</si>
  <si>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</si>
  <si>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</si>
  <si>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</si>
  <si>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</si>
  <si>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</si>
  <si>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</si>
  <si>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</si>
  <si>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</si>
  <si>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</si>
  <si>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</si>
  <si>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</si>
  <si>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</si>
  <si>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</si>
  <si>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</si>
  <si>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</si>
  <si>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</si>
  <si>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</si>
  <si>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</si>
  <si>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</si>
  <si>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</si>
  <si>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</si>
  <si>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</si>
  <si>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</si>
  <si>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</si>
  <si>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</si>
  <si>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</si>
  <si>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</si>
  <si>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</si>
  <si>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</si>
  <si>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</si>
  <si>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</si>
  <si>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</si>
  <si>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</si>
  <si>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</si>
  <si>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</si>
  <si>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</si>
  <si>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</si>
  <si>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</si>
  <si>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</si>
  <si>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</si>
  <si>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</si>
  <si>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</si>
  <si>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</si>
  <si>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</si>
  <si>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</si>
  <si>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</si>
  <si>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</si>
  <si>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</si>
  <si>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</si>
  <si>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</si>
  <si>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</si>
  <si>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</si>
  <si>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</si>
  <si>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</si>
  <si>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</si>
  <si>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</si>
  <si>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</si>
  <si>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</si>
  <si>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</si>
  <si>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</si>
  <si>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</si>
  <si>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</si>
  <si>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</si>
  <si>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</si>
  <si>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</si>
  <si>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</si>
  <si>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</si>
  <si>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</si>
  <si>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</si>
  <si>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</si>
  <si>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</si>
  <si>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</si>
  <si>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</si>
  <si>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</si>
  <si>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</si>
  <si>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</si>
  <si>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</si>
  <si>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</si>
  <si>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</si>
  <si>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</si>
  <si>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</si>
  <si>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</si>
  <si>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</si>
  <si>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</si>
  <si>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</si>
  <si>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</si>
  <si>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</si>
  <si>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</si>
  <si>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</si>
  <si>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</si>
  <si>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</si>
  <si>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</si>
  <si>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</si>
  <si>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</si>
  <si>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</si>
  <si>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</si>
  <si>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</si>
  <si>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</si>
  <si>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</si>
  <si>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</si>
  <si>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</si>
  <si>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</si>
  <si>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</si>
  <si>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</si>
  <si>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</si>
  <si>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</si>
  <si>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</si>
  <si>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</si>
  <si>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</si>
  <si>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</si>
  <si>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</si>
  <si>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</si>
  <si>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</si>
  <si>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</si>
  <si>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</si>
  <si>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</si>
  <si>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</si>
  <si>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</si>
  <si>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</si>
  <si>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</si>
  <si>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</si>
  <si>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</si>
  <si>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</si>
  <si>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</si>
  <si>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</si>
  <si>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</si>
  <si>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</si>
  <si>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</si>
  <si>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</si>
  <si>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</si>
  <si>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</si>
  <si>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</si>
  <si>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</si>
  <si>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</si>
  <si>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</si>
  <si>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</si>
  <si>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</si>
  <si>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</si>
  <si>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</si>
  <si>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</si>
  <si>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</si>
  <si>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</si>
  <si>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</si>
  <si>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</si>
  <si>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</si>
  <si>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</si>
  <si>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</si>
  <si>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</si>
  <si>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</si>
  <si>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</si>
  <si>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</si>
  <si>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</si>
  <si>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</si>
  <si>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</si>
  <si>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</si>
  <si>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</si>
  <si>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</si>
  <si>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</si>
  <si>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</si>
  <si>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</si>
  <si>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</si>
  <si>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</si>
  <si>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</si>
  <si>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</si>
  <si>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</si>
  <si>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</si>
  <si>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</si>
  <si>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</si>
  <si>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</si>
  <si>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</si>
  <si>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</si>
  <si>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</si>
  <si>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</si>
  <si>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</si>
  <si>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</si>
  <si>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</si>
  <si>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</si>
  <si>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</si>
  <si>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</si>
  <si>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</si>
  <si>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</si>
  <si>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</si>
  <si>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</si>
  <si>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</si>
  <si>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</si>
  <si>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</si>
  <si>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</si>
  <si>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</si>
  <si>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</si>
  <si>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</si>
  <si>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</si>
  <si>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</si>
  <si>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</si>
  <si>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</si>
  <si>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</si>
  <si>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</si>
  <si>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</si>
  <si>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</si>
  <si>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</si>
  <si>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</si>
  <si>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</si>
  <si>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</si>
  <si>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</si>
  <si>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</si>
  <si>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</si>
  <si>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</si>
  <si>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</si>
  <si>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</si>
  <si>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</si>
  <si>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</si>
  <si>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</si>
  <si>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</si>
  <si>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</si>
  <si>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</si>
  <si>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</si>
  <si>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</si>
  <si>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</si>
  <si>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</si>
  <si>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</si>
  <si>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</si>
  <si>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</si>
  <si>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</si>
  <si>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</si>
  <si>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</si>
  <si>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</si>
  <si>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</si>
  <si>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</si>
  <si>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</si>
  <si>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</si>
  <si>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</si>
  <si>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</si>
  <si>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</si>
  <si>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</si>
  <si>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</si>
  <si>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</si>
  <si>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</si>
  <si>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</si>
  <si>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</si>
  <si>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</si>
  <si>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</si>
  <si>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</si>
  <si>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</si>
  <si>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</si>
  <si>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</si>
  <si>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</si>
  <si>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</si>
  <si>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</si>
  <si>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</si>
  <si>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</si>
  <si>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</si>
  <si>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</si>
  <si>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</si>
  <si>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</si>
  <si>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</si>
  <si>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</si>
  <si>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</si>
  <si>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</si>
  <si>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</si>
  <si>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</si>
  <si>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</si>
  <si>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</si>
  <si>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</si>
  <si>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</si>
  <si>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</si>
  <si>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</si>
  <si>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</si>
  <si>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</si>
  <si>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</si>
  <si>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</si>
  <si>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</si>
  <si>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</si>
  <si>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</si>
  <si>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</si>
  <si>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</si>
  <si>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</si>
  <si>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</si>
  <si>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</si>
  <si>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</si>
  <si>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</si>
  <si>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</si>
  <si>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</si>
  <si>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</si>
  <si>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</si>
  <si>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</si>
  <si>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</si>
  <si>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</si>
  <si>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</si>
  <si>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</si>
  <si>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</si>
  <si>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</si>
  <si>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</si>
  <si>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</si>
  <si>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</si>
  <si>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</si>
  <si>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</si>
  <si>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</si>
  <si>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</si>
  <si>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</si>
  <si>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</si>
  <si>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</si>
  <si>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</si>
  <si>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</si>
  <si>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</si>
  <si>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</si>
  <si>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</si>
  <si>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</si>
  <si>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</si>
  <si>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</si>
  <si>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</si>
  <si>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</si>
  <si>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</si>
  <si>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</si>
  <si>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</si>
  <si>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</si>
  <si>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</si>
  <si>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</si>
  <si>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</si>
  <si>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</si>
  <si>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</si>
  <si>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</si>
  <si>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</si>
  <si>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</si>
  <si>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</si>
  <si>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</si>
  <si>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</si>
  <si>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</si>
  <si>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</si>
  <si>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</si>
  <si>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</si>
  <si>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</si>
  <si>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</si>
  <si>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</si>
  <si>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</si>
  <si>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</si>
  <si>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</si>
  <si>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</si>
  <si>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</si>
  <si>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</si>
  <si>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</si>
  <si>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</si>
  <si>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</si>
  <si>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</si>
  <si>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</si>
  <si>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</si>
  <si>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</si>
  <si>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</si>
  <si>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</si>
  <si>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</si>
  <si>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</si>
  <si>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</si>
  <si>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</si>
  <si>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</si>
  <si>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</si>
  <si>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</si>
  <si>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</si>
  <si>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</si>
  <si>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</si>
  <si>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</si>
  <si>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</si>
  <si>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</si>
  <si>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</si>
  <si>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</si>
  <si>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</si>
  <si>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</si>
  <si>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</si>
  <si>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</si>
  <si>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</si>
  <si>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</si>
  <si>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</si>
  <si>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</si>
  <si>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</si>
  <si>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</si>
  <si>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</si>
  <si>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</si>
  <si>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</si>
  <si>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</si>
  <si>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</si>
  <si>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</si>
  <si>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</si>
  <si>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</si>
  <si>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</si>
  <si>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</si>
  <si>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</si>
  <si>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</si>
  <si>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</si>
  <si>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</si>
  <si>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</si>
  <si>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</si>
  <si>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</si>
  <si>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</si>
  <si>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</si>
  <si>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</si>
  <si>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</si>
  <si>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</si>
  <si>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</si>
  <si>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</si>
  <si>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</si>
  <si>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</si>
  <si>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</si>
  <si>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</si>
  <si>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</si>
  <si>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</si>
  <si>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</si>
  <si>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</si>
  <si>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</si>
  <si>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</si>
  <si>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</si>
  <si>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</si>
  <si>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</si>
  <si>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</si>
  <si>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</si>
  <si>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</si>
  <si>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</si>
  <si>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</si>
  <si>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</si>
  <si>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</si>
  <si>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</si>
  <si>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</si>
  <si>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</si>
  <si>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</si>
  <si>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</si>
  <si>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</si>
  <si>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</si>
  <si>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</si>
  <si>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</si>
  <si>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</si>
  <si>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</si>
  <si>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</si>
  <si>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</si>
  <si>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</si>
  <si>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</si>
  <si>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</si>
  <si>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</si>
  <si>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</si>
  <si>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</si>
  <si>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</si>
  <si>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</si>
  <si>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</si>
  <si>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</si>
  <si>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</si>
  <si>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</si>
  <si>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</si>
  <si>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</si>
  <si>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</si>
  <si>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</si>
  <si>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</si>
  <si>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</si>
  <si>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</si>
  <si>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</si>
  <si>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</si>
  <si>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</si>
  <si>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</si>
  <si>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</si>
  <si>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</si>
  <si>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</si>
  <si>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</si>
  <si>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</si>
  <si>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</si>
  <si>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</si>
  <si>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</si>
  <si>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</si>
  <si>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</si>
  <si>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</si>
  <si>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</si>
  <si>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</si>
  <si>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</si>
  <si>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</si>
  <si>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</si>
  <si>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</si>
  <si>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</si>
  <si>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</si>
  <si>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</si>
  <si>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</si>
  <si>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</si>
  <si>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</si>
  <si>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</si>
  <si>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</si>
  <si>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</si>
  <si>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</si>
  <si>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</si>
  <si>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</si>
  <si>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</si>
  <si>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</si>
  <si>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</si>
  <si>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</si>
  <si>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</si>
  <si>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</si>
  <si>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</si>
  <si>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</si>
  <si>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</si>
  <si>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</si>
  <si>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</si>
  <si>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</si>
  <si>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</si>
  <si>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</si>
  <si>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</si>
  <si>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</si>
  <si>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</si>
  <si>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</si>
  <si>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</si>
  <si>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</si>
  <si>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</si>
  <si>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</si>
  <si>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</si>
  <si>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</si>
  <si>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</si>
  <si>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</si>
  <si>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</si>
  <si>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</si>
  <si>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</si>
  <si>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</si>
  <si>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</si>
  <si>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</si>
  <si>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</si>
  <si>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</si>
  <si>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</si>
  <si>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</si>
  <si>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</si>
  <si>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</si>
  <si>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</si>
  <si>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</si>
  <si>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</si>
  <si>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</si>
  <si>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</si>
  <si>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</si>
  <si>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</si>
  <si>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</si>
  <si>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</si>
  <si>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</si>
  <si>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</si>
  <si>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</si>
  <si>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</si>
  <si>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</si>
  <si>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</si>
  <si>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</si>
  <si>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</si>
  <si>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</si>
  <si>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</si>
  <si>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</si>
  <si>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</si>
  <si>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</si>
  <si>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</si>
  <si>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</si>
  <si>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</si>
  <si>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</si>
  <si>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</si>
  <si>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</si>
  <si>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</si>
  <si>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</si>
  <si>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</si>
  <si>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</si>
  <si>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</si>
  <si>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</si>
  <si>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</si>
  <si>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</si>
  <si>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</si>
  <si>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</si>
  <si>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</si>
  <si>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</si>
  <si>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</si>
  <si>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</si>
  <si>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</si>
  <si>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</si>
  <si>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</si>
  <si>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</si>
  <si>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</si>
  <si>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</si>
  <si>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</si>
  <si>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</si>
  <si>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</si>
  <si>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</si>
  <si>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</si>
  <si>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</si>
  <si>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</si>
  <si>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</si>
  <si>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</si>
  <si>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</si>
  <si>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</si>
  <si>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</si>
  <si>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</si>
  <si>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</si>
  <si>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</si>
  <si>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</si>
  <si>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</si>
  <si>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</si>
  <si>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</si>
  <si>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</si>
  <si>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</si>
  <si>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</si>
  <si>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</si>
  <si>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</si>
  <si>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</si>
  <si>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</si>
  <si>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</si>
  <si>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</si>
  <si>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</si>
  <si>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</si>
  <si>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</si>
  <si>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</si>
  <si>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</si>
  <si>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</si>
  <si>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</si>
  <si>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</si>
  <si>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</si>
  <si>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</si>
  <si>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</si>
  <si>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</si>
  <si>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</si>
  <si>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</si>
  <si>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</si>
  <si>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</si>
  <si>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</si>
  <si>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</si>
  <si>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</si>
  <si>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</si>
  <si>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</si>
  <si>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</si>
  <si>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</si>
  <si>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</si>
  <si>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</si>
  <si>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</si>
  <si>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</si>
  <si>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</si>
  <si>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</si>
  <si>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</si>
  <si>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</si>
  <si>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</si>
  <si>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</si>
  <si>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</si>
  <si>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</si>
  <si>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</si>
  <si>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</si>
  <si>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</si>
  <si>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</si>
  <si>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</si>
  <si>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</si>
  <si>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</si>
  <si>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</si>
  <si>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</si>
  <si>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</si>
  <si>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</si>
  <si>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</si>
  <si>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</si>
  <si>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</si>
  <si>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</si>
  <si>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</si>
  <si>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</si>
  <si>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</si>
  <si>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</si>
  <si>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</si>
  <si>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</si>
  <si>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</si>
  <si>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</si>
  <si>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</si>
  <si>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</si>
  <si>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</si>
  <si>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</si>
  <si>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</si>
  <si>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</si>
  <si>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</si>
  <si>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</si>
  <si>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</si>
  <si>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</si>
  <si>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</si>
  <si>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</si>
  <si>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</si>
  <si>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</si>
  <si>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</si>
  <si>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</si>
  <si>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</si>
  <si>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</si>
  <si>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</si>
  <si>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</si>
  <si>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</si>
  <si>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</si>
  <si>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</si>
  <si>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</si>
  <si>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</si>
  <si>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</si>
  <si>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</si>
  <si>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</si>
  <si>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</si>
  <si>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</si>
  <si>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</si>
  <si>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</si>
  <si>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</si>
  <si>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</si>
  <si>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</si>
  <si>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</si>
  <si>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</si>
  <si>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</si>
  <si>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</si>
  <si>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</si>
  <si>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</si>
  <si>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</si>
  <si>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</si>
  <si>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</si>
  <si>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</si>
  <si>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</si>
  <si>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</si>
  <si>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</si>
  <si>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</si>
  <si>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</si>
  <si>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</si>
  <si>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</si>
  <si>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</si>
  <si>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</si>
  <si>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</si>
  <si>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</si>
  <si>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</si>
  <si>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</si>
  <si>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</si>
  <si>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</si>
  <si>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</si>
  <si>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</si>
  <si>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</si>
  <si>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</si>
  <si>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</si>
  <si>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</si>
  <si>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</si>
  <si>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</si>
  <si>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</si>
  <si>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</si>
  <si>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</si>
  <si>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</si>
  <si>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</si>
  <si>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</si>
  <si>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</si>
  <si>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</si>
  <si>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</si>
  <si>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</si>
  <si>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</si>
  <si>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</si>
  <si>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</si>
  <si>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</si>
  <si>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</si>
  <si>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</si>
  <si>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</si>
  <si>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</si>
  <si>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</si>
  <si>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</si>
  <si>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</si>
  <si>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</si>
  <si>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</si>
  <si>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</si>
  <si>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</si>
  <si>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</si>
  <si>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</si>
  <si>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</si>
  <si>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</si>
  <si>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</si>
  <si>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</si>
  <si>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</si>
  <si>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</si>
  <si>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</si>
  <si>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</si>
  <si>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</si>
  <si>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</si>
  <si>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</si>
  <si>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</si>
  <si>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</si>
  <si>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</si>
  <si>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</si>
  <si>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</si>
  <si>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</si>
  <si>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</si>
  <si>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</si>
  <si>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</si>
  <si>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</si>
  <si>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</si>
  <si>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</si>
  <si>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</si>
  <si>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</si>
  <si>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</si>
  <si>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</si>
  <si>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</si>
  <si>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</si>
  <si>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</si>
  <si>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</si>
  <si>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</si>
  <si>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</si>
  <si>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</si>
  <si>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</si>
  <si>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</si>
  <si>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</si>
  <si>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</si>
  <si>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</si>
  <si>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</si>
  <si>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</si>
  <si>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</si>
  <si>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</si>
  <si>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</si>
  <si>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</si>
  <si>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</si>
  <si>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</si>
  <si>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</si>
  <si>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</si>
  <si>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</si>
  <si>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</si>
  <si>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</si>
  <si>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</si>
  <si>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</si>
  <si>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</si>
  <si>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</si>
  <si>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</si>
  <si>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</si>
  <si>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</si>
  <si>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</si>
  <si>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</si>
  <si>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</si>
  <si>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</si>
  <si>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</si>
  <si>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</si>
  <si>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</si>
  <si>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</si>
  <si>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</si>
  <si>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</si>
  <si>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</si>
  <si>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</si>
  <si>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</si>
  <si>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</si>
  <si>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</si>
  <si>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</si>
  <si>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</si>
  <si>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</si>
  <si>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</si>
  <si>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</si>
  <si>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</si>
  <si>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</si>
  <si>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</si>
  <si>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</si>
  <si>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</si>
  <si>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</si>
  <si>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</si>
  <si>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</si>
  <si>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</si>
  <si>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</si>
  <si>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</si>
  <si>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</si>
  <si>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</si>
  <si>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</si>
  <si>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</si>
  <si>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</si>
  <si>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</si>
  <si>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</si>
  <si>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</si>
  <si>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</si>
  <si>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</si>
  <si>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</si>
  <si>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</si>
  <si>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</si>
  <si>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</si>
  <si>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</si>
  <si>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</si>
  <si>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</si>
  <si>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</si>
  <si>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</si>
  <si>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</si>
  <si>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</si>
  <si>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</si>
  <si>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</si>
  <si>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</si>
  <si>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</si>
  <si>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</si>
  <si>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</si>
  <si>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</si>
  <si>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</si>
  <si>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</si>
  <si>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</si>
  <si>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</si>
  <si>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</si>
  <si>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</si>
  <si>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</si>
  <si>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</si>
  <si>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</si>
  <si>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</si>
  <si>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</si>
  <si>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</si>
  <si>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</si>
  <si>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</si>
  <si>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</si>
  <si>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</si>
  <si>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</si>
  <si>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</si>
  <si>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</si>
  <si>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</si>
  <si>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</si>
  <si>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</si>
  <si>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</si>
  <si>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</si>
  <si>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</si>
  <si>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</si>
  <si>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</si>
  <si>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</si>
  <si>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</si>
  <si>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</si>
  <si>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</si>
  <si>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</si>
  <si>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</si>
  <si>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</si>
  <si>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</si>
  <si>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</si>
  <si>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</si>
  <si>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</si>
  <si>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</si>
  <si>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</si>
  <si>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</si>
  <si>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</si>
  <si>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</si>
  <si>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</si>
  <si>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</si>
  <si>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</si>
  <si>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</si>
  <si>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</si>
  <si>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</si>
  <si>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</si>
  <si>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</si>
  <si>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</si>
  <si>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</si>
  <si>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</si>
  <si>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</si>
  <si>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</si>
  <si>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</si>
  <si>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</si>
  <si>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</si>
  <si>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</si>
  <si>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</si>
  <si>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</si>
  <si>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</si>
  <si>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</si>
  <si>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</si>
  <si>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</si>
  <si>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</si>
  <si>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</si>
  <si>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</si>
  <si>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</si>
  <si>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</si>
  <si>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</si>
  <si>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</si>
  <si>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</si>
  <si>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</si>
  <si>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</si>
  <si>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</si>
  <si>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</si>
  <si>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</si>
  <si>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</si>
  <si>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</si>
  <si>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</si>
  <si>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</si>
  <si>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</si>
  <si>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</si>
  <si>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</si>
  <si>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</si>
  <si>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</si>
  <si>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</si>
  <si>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</si>
  <si>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</si>
  <si>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</si>
  <si>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</si>
  <si>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</si>
  <si>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</si>
  <si>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</si>
  <si>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</si>
  <si>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</si>
  <si>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</si>
  <si>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</si>
  <si>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</si>
  <si>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</si>
  <si>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</si>
  <si>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</si>
  <si>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</si>
  <si>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</si>
  <si>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</si>
  <si>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</si>
  <si>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</si>
  <si>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</si>
  <si>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</si>
  <si>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</si>
  <si>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</si>
  <si>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</si>
  <si>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</si>
  <si>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</si>
  <si>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</si>
  <si>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</si>
  <si>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</si>
  <si>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</si>
  <si>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</si>
  <si>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</si>
  <si>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</si>
  <si>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</si>
  <si>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</si>
  <si>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</si>
  <si>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</si>
  <si>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</si>
  <si>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</si>
  <si>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</si>
  <si>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</si>
  <si>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</si>
  <si>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</si>
  <si>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</si>
  <si>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</si>
  <si>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</si>
  <si>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</si>
  <si>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</si>
  <si>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</si>
  <si>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</si>
  <si>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</si>
  <si>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</si>
  <si>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</si>
  <si>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</si>
  <si>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</si>
  <si>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</si>
  <si>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</si>
  <si>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</si>
  <si>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</si>
  <si>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</si>
  <si>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</si>
  <si>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</si>
  <si>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</si>
  <si>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</si>
  <si>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</si>
  <si>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</si>
  <si>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</si>
  <si>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</si>
  <si>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</si>
  <si>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</si>
  <si>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</si>
  <si>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</si>
  <si>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</si>
  <si>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</si>
  <si>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</si>
  <si>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</si>
  <si>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</si>
  <si>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</si>
  <si>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</si>
  <si>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</si>
  <si>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</si>
  <si>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</si>
  <si>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</si>
  <si>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</si>
  <si>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</si>
  <si>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</si>
  <si>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</si>
  <si>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</si>
  <si>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</si>
  <si>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</si>
  <si>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</si>
  <si>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</si>
  <si>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</si>
  <si>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</si>
  <si>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</si>
  <si>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</si>
  <si>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</si>
  <si>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</si>
  <si>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</si>
  <si>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</si>
  <si>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</si>
  <si>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</si>
  <si>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</si>
  <si>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</si>
  <si>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</si>
  <si>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</si>
  <si>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</si>
  <si>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</si>
  <si>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</si>
  <si>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</si>
  <si>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</si>
  <si>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</si>
  <si>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</si>
  <si>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</si>
  <si>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</si>
  <si>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</si>
  <si>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</si>
  <si>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</si>
  <si>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</si>
  <si>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</si>
  <si>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</si>
  <si>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</si>
  <si>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</si>
  <si>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</si>
  <si>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</si>
  <si>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</si>
  <si>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</si>
  <si>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</si>
  <si>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</si>
  <si>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</si>
  <si>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</si>
  <si>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</si>
  <si>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</si>
  <si>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</si>
  <si>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</si>
  <si>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</si>
  <si>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</si>
  <si>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</si>
  <si>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</si>
  <si>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</si>
  <si>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</si>
  <si>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</si>
  <si>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</si>
  <si>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</si>
  <si>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</si>
  <si>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</si>
  <si>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</si>
  <si>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</si>
  <si>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</si>
  <si>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</si>
  <si>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</si>
  <si>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</si>
  <si>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</si>
  <si>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</si>
  <si>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</si>
  <si>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</si>
  <si>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</si>
  <si>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</si>
  <si>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</si>
  <si>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</si>
  <si>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</si>
  <si>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</si>
  <si>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</si>
  <si>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</si>
  <si>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</si>
  <si>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</si>
  <si>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</si>
  <si>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</si>
  <si>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</si>
  <si>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</si>
  <si>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</si>
  <si>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</si>
  <si>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</si>
  <si>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</si>
  <si>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</si>
  <si>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</si>
  <si>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</si>
  <si>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</si>
  <si>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</si>
  <si>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</si>
  <si>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</si>
  <si>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</si>
  <si>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</si>
  <si>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</si>
  <si>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</si>
  <si>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</si>
  <si>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</si>
  <si>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</si>
  <si>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</si>
  <si>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</si>
  <si>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</si>
  <si>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</si>
  <si>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</si>
  <si>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</si>
  <si>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</si>
  <si>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</si>
  <si>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</si>
  <si>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</si>
  <si>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</si>
  <si>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</si>
  <si>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</si>
  <si>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</si>
  <si>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</si>
  <si>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</si>
  <si>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</si>
  <si>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</si>
  <si>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</si>
  <si>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</si>
  <si>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</si>
  <si>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</si>
  <si>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</si>
  <si>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</si>
  <si>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</si>
  <si>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</si>
  <si>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</si>
  <si>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</si>
  <si>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</si>
  <si>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</si>
  <si>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</si>
  <si>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</si>
  <si>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</si>
  <si>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</si>
  <si>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</si>
  <si>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</si>
  <si>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</si>
  <si>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</si>
  <si>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</si>
  <si>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</si>
  <si>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</si>
  <si>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</si>
  <si>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</si>
  <si>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</si>
  <si>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</si>
  <si>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</si>
  <si>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</si>
  <si>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</si>
  <si>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</si>
  <si>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</si>
  <si>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</si>
  <si>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</si>
  <si>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</si>
  <si>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</si>
  <si>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</si>
  <si>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</si>
  <si>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</si>
  <si>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</si>
  <si>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</si>
  <si>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</si>
  <si>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</si>
  <si>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</si>
  <si>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</si>
  <si>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</si>
  <si>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</si>
  <si>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</si>
  <si>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</si>
  <si>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</si>
  <si>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</si>
  <si>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</si>
  <si>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</si>
  <si>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</si>
  <si>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</si>
  <si>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</si>
  <si>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</si>
  <si>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</si>
  <si>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</si>
  <si>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</si>
  <si>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</si>
  <si>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</si>
  <si>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</si>
  <si>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</si>
  <si>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</si>
  <si>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</si>
  <si>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</si>
  <si>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</si>
  <si>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</si>
  <si>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</si>
  <si>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</si>
  <si>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</si>
  <si>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</si>
  <si>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</si>
  <si>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</si>
  <si>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</si>
  <si>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</si>
  <si>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</si>
  <si>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</si>
  <si>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</si>
  <si>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</si>
  <si>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</si>
  <si>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</si>
  <si>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</si>
  <si>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</si>
  <si>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</si>
  <si>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</si>
  <si>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</si>
  <si>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</si>
  <si>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</si>
  <si>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</si>
  <si>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</si>
  <si>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</si>
  <si>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</si>
  <si>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</si>
  <si>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</si>
  <si>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</si>
  <si>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</si>
  <si>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</si>
  <si>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</si>
  <si>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</si>
  <si>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</si>
  <si>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</si>
  <si>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</si>
  <si>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</si>
  <si>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</si>
  <si>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</si>
  <si>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</si>
  <si>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</si>
  <si>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</si>
  <si>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</si>
  <si>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</si>
  <si>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</si>
  <si>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</si>
  <si>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</si>
  <si>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</si>
  <si>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</si>
  <si>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</si>
  <si>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</si>
  <si>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</si>
  <si>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</si>
  <si>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</si>
  <si>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</si>
  <si>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</si>
  <si>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</si>
  <si>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</si>
  <si>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</si>
  <si>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</si>
  <si>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</si>
  <si>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</si>
  <si>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</si>
  <si>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</si>
  <si>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</si>
  <si>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</si>
  <si>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</si>
  <si>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</si>
  <si>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</si>
  <si>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</si>
  <si>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</si>
  <si>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</si>
  <si>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</si>
  <si>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</si>
  <si>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</si>
  <si>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</si>
  <si>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</si>
  <si>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</si>
  <si>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</si>
  <si>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</si>
  <si>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</si>
  <si>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</si>
  <si>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</si>
  <si>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</si>
  <si>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</si>
  <si>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</si>
  <si>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</si>
  <si>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</si>
  <si>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</si>
  <si>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</si>
  <si>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</si>
  <si>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</si>
  <si>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</si>
  <si>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</si>
  <si>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</si>
  <si>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</si>
  <si>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</si>
  <si>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</si>
  <si>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</si>
  <si>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</si>
  <si>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</si>
  <si>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</si>
  <si>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</si>
  <si>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</si>
  <si>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</si>
  <si>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</si>
  <si>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</si>
  <si>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</si>
  <si>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</si>
  <si>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</si>
  <si>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</si>
  <si>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</si>
  <si>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</si>
  <si>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</si>
  <si>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</si>
  <si>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</si>
  <si>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</si>
  <si>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</si>
  <si>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</si>
  <si>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</si>
  <si>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</si>
  <si>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</si>
  <si>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</si>
  <si>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</si>
  <si>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</si>
  <si>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</si>
  <si>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</si>
  <si>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</si>
  <si>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</si>
  <si>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</si>
  <si>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</si>
  <si>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</si>
  <si>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</si>
  <si>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</si>
  <si>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</si>
  <si>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</si>
  <si>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</si>
  <si>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</si>
  <si>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</si>
  <si>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</si>
  <si>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</si>
  <si>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</si>
  <si>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</si>
  <si>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</si>
  <si>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</si>
  <si>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</si>
  <si>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</si>
  <si>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</si>
  <si>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</si>
  <si>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</si>
  <si>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</si>
  <si>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</si>
  <si>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</si>
  <si>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</si>
  <si>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</si>
  <si>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</si>
  <si>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</si>
  <si>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</si>
  <si>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</si>
  <si>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</si>
  <si>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</si>
  <si>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</si>
  <si>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</si>
  <si>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</si>
  <si>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</si>
  <si>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</si>
  <si>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</si>
  <si>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</si>
  <si>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</si>
  <si>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</si>
  <si>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</si>
  <si>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</si>
  <si>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</si>
  <si>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</si>
  <si>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</si>
  <si>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</si>
  <si>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</si>
  <si>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</si>
  <si>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</si>
  <si>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</si>
  <si>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</si>
  <si>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</si>
  <si>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</si>
  <si>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</si>
  <si>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</si>
  <si>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</si>
  <si>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</si>
  <si>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</si>
  <si>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</si>
  <si>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</si>
  <si>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</si>
  <si>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</si>
  <si>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</si>
  <si>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</si>
  <si>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</si>
  <si>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</si>
  <si>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</si>
  <si>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</si>
  <si>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</si>
  <si>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</si>
  <si>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</si>
  <si>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</si>
  <si>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</si>
  <si>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</si>
  <si>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</si>
  <si>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</si>
  <si>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</si>
  <si>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</si>
  <si>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</si>
  <si>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</si>
  <si>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</si>
  <si>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</si>
  <si>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</si>
  <si>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</si>
  <si>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</si>
  <si>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</si>
  <si>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</si>
  <si>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</si>
  <si>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</si>
  <si>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</si>
  <si>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</si>
  <si>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</si>
  <si>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</si>
  <si>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</si>
  <si>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</si>
  <si>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</si>
  <si>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</si>
  <si>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</si>
  <si>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</si>
  <si>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</si>
  <si>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</si>
  <si>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</si>
  <si>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</si>
  <si>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</si>
  <si>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</si>
  <si>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</si>
  <si>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</si>
  <si>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</si>
  <si>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</si>
  <si>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</si>
  <si>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</si>
  <si>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</si>
  <si>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</si>
  <si>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</si>
  <si>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</si>
  <si>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</si>
  <si>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</si>
  <si>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</si>
  <si>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</si>
  <si>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</si>
  <si>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</si>
  <si>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</si>
  <si>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</si>
  <si>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</si>
  <si>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</si>
  <si>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</si>
  <si>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</si>
  <si>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</si>
  <si>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</si>
  <si>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</si>
  <si>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</si>
  <si>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</si>
  <si>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</si>
  <si>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</si>
  <si>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</si>
  <si>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</si>
  <si>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</si>
  <si>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</si>
  <si>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</si>
  <si>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</si>
  <si>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</si>
  <si>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</si>
  <si>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</si>
  <si>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</si>
  <si>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</si>
  <si>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</si>
  <si>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</si>
  <si>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</si>
  <si>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</si>
  <si>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</si>
  <si>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</si>
  <si>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</si>
  <si>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</si>
  <si>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</si>
  <si>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</si>
  <si>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</si>
  <si>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</si>
  <si>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</si>
  <si>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</si>
  <si>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</si>
  <si>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</si>
  <si>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</si>
  <si>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</si>
  <si>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</si>
  <si>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</si>
  <si>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</si>
  <si>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</si>
  <si>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</si>
  <si>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</si>
  <si>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</si>
  <si>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</si>
  <si>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</si>
  <si>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</si>
  <si>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</si>
  <si>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</si>
  <si>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</si>
  <si>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</si>
  <si>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</si>
  <si>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</si>
  <si>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</si>
  <si>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</si>
  <si>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</si>
  <si>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</si>
  <si>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</si>
  <si>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</si>
  <si>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</si>
  <si>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</si>
  <si>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</si>
  <si>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</si>
  <si>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</si>
  <si>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</si>
  <si>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</si>
  <si>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</si>
  <si>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</si>
  <si>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</si>
  <si>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</si>
  <si>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</si>
  <si>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</si>
  <si>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</si>
  <si>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</si>
  <si>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</si>
  <si>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</si>
  <si>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</si>
  <si>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</si>
  <si>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</si>
  <si>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</si>
  <si>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</si>
  <si>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</si>
  <si>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</si>
  <si>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</si>
  <si>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</si>
  <si>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</si>
  <si>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</si>
  <si>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</si>
  <si>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</si>
  <si>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</si>
  <si>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</si>
  <si>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</si>
  <si>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</si>
  <si>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</si>
  <si>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</si>
  <si>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</si>
  <si>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</si>
  <si>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</si>
  <si>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</si>
  <si>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</si>
  <si>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</si>
  <si>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</si>
  <si>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</si>
  <si>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</si>
  <si>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</si>
  <si>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</si>
  <si>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</si>
  <si>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</si>
  <si>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</si>
  <si>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</si>
  <si>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</si>
  <si>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</si>
  <si>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</si>
  <si>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</si>
  <si>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</si>
  <si>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</si>
  <si>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</si>
  <si>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</si>
  <si>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</si>
  <si>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</si>
  <si>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</si>
  <si>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</si>
  <si>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</si>
  <si>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</si>
  <si>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</si>
  <si>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</si>
  <si>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</si>
  <si>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</si>
  <si>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</si>
  <si>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</si>
  <si>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</si>
  <si>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</si>
  <si>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</si>
  <si>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</si>
  <si>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</si>
  <si>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</si>
  <si>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</si>
  <si>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</si>
  <si>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</si>
  <si>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</si>
  <si>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</si>
  <si>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</si>
  <si>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</si>
  <si>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</si>
  <si>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</si>
  <si>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</si>
  <si>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</si>
  <si>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</si>
  <si>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</si>
  <si>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</si>
  <si>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</si>
  <si>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</si>
  <si>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</si>
  <si>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</si>
  <si>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</si>
  <si>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</si>
  <si>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</si>
  <si>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</si>
  <si>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</si>
  <si>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</si>
  <si>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</si>
  <si>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</si>
  <si>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</si>
  <si>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</si>
  <si>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</si>
  <si>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</si>
  <si>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</si>
  <si>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</si>
  <si>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</si>
  <si>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</si>
  <si>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</si>
  <si>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</si>
  <si>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</si>
  <si>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</si>
  <si>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</si>
  <si>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</si>
  <si>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</si>
  <si>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</si>
  <si>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</si>
  <si>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</si>
  <si>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</si>
  <si>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</si>
  <si>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</si>
  <si>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</si>
  <si>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</si>
  <si>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</si>
  <si>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</si>
  <si>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</si>
  <si>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</si>
  <si>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</si>
  <si>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</si>
  <si>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</si>
  <si>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</si>
  <si>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</si>
  <si>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</si>
  <si>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</si>
  <si>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</si>
  <si>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</si>
  <si>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</si>
  <si>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</si>
  <si>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</si>
  <si>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</si>
  <si>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</si>
  <si>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</si>
  <si>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</si>
  <si>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</si>
  <si>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</si>
  <si>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</si>
  <si>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</si>
  <si>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</si>
  <si>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</si>
  <si>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</si>
  <si>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</si>
  <si>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</si>
  <si>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</si>
  <si>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</si>
  <si>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</si>
  <si>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</si>
  <si>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</si>
  <si>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</si>
  <si>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</si>
  <si>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</si>
  <si>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</si>
  <si>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</si>
  <si>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</si>
  <si>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</si>
  <si>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</si>
  <si>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</si>
  <si>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</si>
  <si>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</si>
  <si>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</si>
  <si>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</si>
  <si>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</si>
  <si>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</si>
  <si>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</si>
  <si>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</si>
  <si>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</si>
  <si>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</si>
  <si>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</si>
  <si>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</si>
  <si>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</si>
  <si>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</si>
  <si>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</si>
  <si>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</si>
  <si>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</si>
  <si>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</si>
  <si>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</si>
  <si>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</si>
  <si>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</si>
  <si>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</si>
  <si>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</si>
  <si>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</si>
  <si>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</si>
  <si>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</si>
  <si>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</si>
  <si>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</si>
  <si>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</si>
  <si>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</si>
  <si>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</si>
  <si>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</si>
  <si>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</si>
  <si>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</si>
  <si>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</si>
  <si>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</si>
  <si>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</si>
  <si>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</si>
  <si>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</si>
  <si>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</si>
  <si>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</si>
  <si>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</si>
  <si>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</si>
  <si>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</si>
  <si>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</si>
  <si>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</si>
  <si>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</si>
  <si>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</si>
  <si>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</si>
  <si>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</si>
  <si>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</si>
  <si>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</si>
  <si>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</si>
  <si>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</si>
  <si>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</si>
  <si>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</si>
  <si>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</si>
  <si>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</si>
  <si>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</si>
  <si>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</si>
  <si>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</si>
  <si>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</si>
  <si>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</si>
  <si>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</si>
  <si>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</si>
  <si>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</si>
  <si>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</si>
  <si>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</si>
  <si>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</si>
  <si>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</si>
  <si>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</si>
  <si>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</si>
  <si>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</si>
  <si>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</si>
  <si>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</si>
  <si>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</si>
  <si>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</si>
  <si>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</si>
  <si>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</si>
  <si>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</si>
  <si>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</si>
  <si>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</si>
  <si>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</si>
  <si>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</si>
  <si>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</si>
  <si>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</si>
  <si>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</si>
  <si>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</si>
  <si>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</si>
  <si>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</si>
  <si>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</si>
  <si>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</si>
  <si>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</si>
  <si>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</si>
  <si>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</si>
  <si>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</si>
  <si>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</si>
  <si>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</si>
  <si>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</si>
  <si>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</si>
  <si>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</si>
  <si>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</si>
  <si>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</si>
  <si>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</si>
  <si>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</si>
  <si>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</si>
  <si>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</si>
  <si>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</si>
  <si>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</si>
  <si>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</si>
  <si>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</si>
  <si>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</si>
  <si>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</si>
  <si>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</si>
  <si>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</si>
  <si>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</si>
  <si>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</si>
  <si>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</si>
  <si>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</si>
  <si>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</si>
  <si>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</si>
  <si>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</si>
  <si>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</si>
  <si>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</si>
  <si>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</si>
  <si>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</si>
  <si>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</si>
  <si>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</si>
  <si>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</si>
  <si>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</si>
  <si>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</si>
  <si>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</si>
  <si>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</si>
  <si>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</si>
  <si>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</si>
  <si>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</si>
  <si>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</si>
  <si>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</si>
  <si>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</si>
  <si>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</si>
  <si>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</si>
  <si>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</si>
  <si>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</si>
  <si>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</si>
  <si>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</si>
  <si>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</si>
  <si>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</si>
  <si>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</si>
  <si>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</si>
  <si>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</si>
  <si>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</si>
  <si>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</si>
  <si>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</si>
  <si>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</si>
  <si>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</si>
  <si>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</si>
  <si>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</si>
  <si>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</si>
  <si>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</si>
  <si>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</si>
  <si>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</si>
  <si>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</si>
  <si>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</si>
  <si>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</si>
  <si>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</si>
  <si>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</si>
  <si>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</si>
  <si>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</si>
  <si>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</si>
  <si>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</si>
  <si>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</si>
  <si>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</si>
  <si>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</si>
  <si>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</si>
  <si>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</si>
  <si>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</si>
  <si>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</si>
  <si>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</si>
  <si>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</si>
  <si>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</si>
  <si>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</si>
  <si>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</si>
  <si>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</si>
  <si>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</si>
  <si>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</si>
  <si>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</si>
  <si>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</si>
  <si>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</si>
  <si>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</si>
  <si>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</si>
  <si>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</si>
  <si>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</si>
  <si>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</si>
  <si>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</si>
  <si>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</si>
  <si>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</si>
  <si>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</si>
  <si>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</si>
  <si>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</si>
  <si>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</si>
  <si>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</si>
  <si>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</si>
  <si>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</si>
  <si>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</si>
  <si>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</si>
  <si>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</si>
  <si>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</si>
  <si>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</si>
  <si>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</si>
  <si>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</si>
  <si>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</si>
  <si>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</si>
  <si>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</si>
  <si>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</si>
  <si>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</si>
  <si>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</si>
  <si>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</si>
  <si>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</si>
  <si>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</si>
  <si>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</si>
  <si>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</si>
  <si>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</si>
  <si>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</si>
  <si>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</si>
  <si>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</si>
  <si>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</si>
  <si>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</si>
  <si>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</si>
  <si>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</si>
  <si>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</si>
  <si>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</si>
  <si>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</si>
  <si>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</si>
  <si>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</si>
  <si>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</si>
  <si>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</si>
  <si>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</si>
  <si>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</si>
  <si>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</si>
  <si>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</si>
  <si>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</si>
  <si>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</si>
  <si>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</si>
  <si>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</si>
  <si>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</si>
  <si>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</si>
  <si>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</si>
  <si>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</si>
  <si>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</si>
  <si>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</si>
  <si>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</si>
  <si>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</si>
  <si>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</si>
  <si>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</si>
  <si>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</si>
  <si>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</si>
  <si>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</si>
  <si>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</si>
  <si>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</si>
  <si>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</si>
  <si>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</si>
  <si>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</si>
  <si>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</si>
  <si>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</si>
  <si>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</si>
  <si>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</si>
  <si>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</si>
  <si>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</si>
  <si>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</si>
  <si>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</si>
  <si>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</si>
  <si>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</si>
  <si>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</si>
  <si>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</si>
  <si>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</si>
  <si>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</si>
  <si>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</si>
  <si>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</si>
  <si>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</si>
  <si>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</si>
  <si>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</si>
  <si>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</si>
  <si>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</si>
  <si>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</si>
  <si>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</si>
  <si>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</si>
  <si>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</si>
  <si>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</si>
  <si>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</si>
  <si>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</si>
  <si>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</si>
  <si>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</si>
  <si>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</si>
  <si>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</si>
  <si>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</si>
  <si>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</si>
  <si>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</si>
  <si>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</si>
  <si>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</si>
  <si>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</si>
  <si>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</si>
  <si>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</si>
  <si>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</si>
  <si>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</si>
  <si>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</si>
  <si>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</si>
  <si>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</si>
  <si>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</si>
  <si>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</si>
  <si>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</si>
  <si>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</si>
  <si>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</si>
  <si>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</si>
  <si>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</si>
  <si>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</si>
  <si>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</si>
  <si>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</si>
  <si>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</si>
  <si>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</si>
  <si>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</si>
  <si>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</si>
  <si>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</si>
  <si>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</si>
  <si>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</si>
  <si>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</si>
  <si>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</si>
  <si>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</si>
  <si>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</si>
  <si>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</si>
  <si>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</si>
  <si>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</si>
  <si>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</si>
  <si>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</si>
  <si>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</si>
  <si>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</si>
  <si>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</si>
  <si>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</si>
  <si>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</si>
  <si>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</si>
  <si>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</si>
  <si>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</si>
  <si>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</si>
  <si>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</si>
  <si>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</si>
  <si>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</si>
  <si>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</si>
  <si>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</si>
  <si>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</si>
  <si>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</si>
  <si>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</si>
  <si>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</si>
  <si>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</si>
  <si>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</si>
  <si>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</si>
  <si>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</si>
  <si>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</si>
  <si>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</si>
  <si>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</si>
  <si>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</si>
  <si>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</si>
  <si>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</si>
  <si>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</si>
  <si>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</si>
  <si>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</si>
  <si>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</si>
  <si>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</si>
  <si>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</si>
  <si>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</si>
  <si>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</si>
  <si>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</si>
  <si>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</si>
  <si>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</si>
  <si>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</si>
  <si>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</si>
  <si>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</si>
  <si>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</si>
  <si>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</si>
  <si>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</si>
  <si>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</si>
  <si>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</si>
  <si>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</si>
  <si>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</si>
  <si>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</si>
  <si>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</si>
  <si>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</si>
  <si>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</si>
  <si>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</si>
  <si>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</si>
  <si>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</si>
  <si>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</si>
  <si>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</si>
  <si>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</si>
  <si>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</si>
  <si>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</si>
  <si>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</si>
  <si>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</si>
  <si>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</si>
  <si>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</si>
  <si>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</si>
  <si>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</si>
  <si>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</si>
  <si>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</si>
  <si>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</si>
  <si>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</si>
  <si>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</si>
  <si>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</si>
  <si>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</si>
  <si>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</si>
  <si>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</si>
  <si>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</si>
  <si>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</si>
  <si>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</si>
  <si>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</si>
  <si>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</si>
  <si>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</si>
  <si>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</si>
  <si>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</si>
  <si>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</si>
  <si>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</si>
  <si>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</si>
  <si>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</si>
  <si>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</si>
  <si>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</si>
  <si>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</si>
  <si>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</si>
  <si>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</si>
  <si>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</si>
  <si>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</si>
  <si>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</si>
  <si>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</si>
  <si>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</si>
  <si>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</si>
  <si>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</si>
  <si>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</si>
  <si>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</si>
  <si>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</si>
  <si>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</si>
  <si>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</si>
  <si>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</si>
  <si>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</si>
  <si>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</si>
  <si>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</si>
  <si>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</si>
  <si>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</si>
  <si>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</si>
  <si>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</si>
  <si>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</si>
  <si>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</si>
  <si>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</si>
  <si>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</si>
  <si>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</si>
  <si>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</si>
  <si>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</si>
  <si>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</si>
  <si>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</si>
  <si>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</si>
  <si>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</si>
  <si>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</si>
  <si>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</si>
  <si>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</si>
  <si>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</si>
  <si>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</si>
  <si>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</si>
  <si>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</si>
  <si>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</si>
  <si>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</si>
  <si>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</si>
  <si>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</si>
  <si>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</si>
  <si>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</si>
  <si>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</si>
  <si>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</si>
  <si>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</si>
  <si>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</si>
  <si>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</si>
  <si>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</si>
  <si>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</si>
  <si>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</si>
  <si>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</si>
  <si>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</si>
  <si>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</si>
  <si>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</si>
  <si>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</si>
  <si>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</si>
  <si>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</si>
  <si>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</si>
  <si>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</si>
  <si>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</si>
  <si>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</si>
  <si>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</si>
  <si>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</si>
  <si>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</si>
  <si>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</si>
  <si>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</si>
  <si>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</si>
  <si>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</si>
  <si>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</si>
  <si>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</si>
  <si>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</si>
  <si>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</si>
  <si>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</si>
  <si>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</si>
  <si>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</si>
  <si>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</si>
  <si>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</si>
  <si>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</si>
  <si>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</si>
  <si>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</si>
  <si>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</si>
  <si>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</si>
  <si>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</si>
  <si>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</si>
  <si>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</si>
  <si>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</si>
  <si>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</si>
  <si>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</si>
  <si>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</si>
  <si>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</si>
  <si>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</si>
  <si>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</si>
  <si>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</si>
  <si>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</si>
  <si>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</si>
  <si>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</si>
  <si>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</si>
  <si>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</si>
  <si>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</si>
  <si>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</si>
  <si>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</si>
  <si>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</si>
  <si>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</si>
  <si>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</si>
  <si>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</si>
  <si>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</si>
  <si>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</si>
  <si>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</si>
  <si>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</si>
  <si>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</si>
  <si>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</si>
  <si>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</si>
  <si>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</si>
  <si>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</si>
  <si>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</si>
  <si>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</si>
  <si>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</si>
  <si>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</si>
  <si>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</si>
  <si>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</si>
  <si>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</si>
  <si>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</si>
  <si>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</si>
  <si>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</si>
  <si>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</si>
  <si>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</si>
  <si>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</si>
  <si>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</si>
  <si>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</si>
  <si>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</si>
  <si>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</si>
  <si>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</si>
  <si>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</si>
  <si>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</si>
  <si>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</si>
  <si>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</si>
  <si>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</si>
  <si>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</si>
  <si>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</si>
  <si>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</si>
  <si>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</si>
  <si>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</si>
  <si>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</si>
  <si>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</si>
  <si>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</si>
  <si>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</si>
  <si>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</si>
  <si>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</si>
  <si>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</si>
  <si>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</si>
  <si>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</si>
  <si>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</si>
  <si>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</si>
  <si>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</si>
  <si>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</si>
  <si>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</si>
  <si>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</si>
  <si>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</si>
  <si>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</si>
  <si>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</si>
  <si>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</si>
  <si>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</si>
  <si>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</si>
  <si>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</si>
  <si>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</si>
  <si>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</si>
  <si>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</si>
  <si>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</si>
  <si>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</si>
  <si>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</si>
  <si>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</si>
  <si>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</si>
  <si>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</si>
  <si>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</si>
  <si>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</si>
  <si>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</si>
  <si>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</si>
  <si>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</si>
  <si>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</si>
  <si>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</si>
  <si>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</si>
  <si>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</si>
  <si>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</si>
  <si>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</si>
  <si>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</si>
  <si>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</si>
  <si>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</si>
  <si>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</si>
  <si>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</si>
  <si>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</si>
  <si>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</si>
  <si>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</si>
  <si>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</si>
  <si>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</si>
  <si>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</si>
  <si>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</si>
  <si>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</si>
  <si>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</si>
  <si>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</si>
  <si>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</si>
  <si>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</si>
  <si>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</si>
  <si>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</si>
  <si>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</si>
  <si>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</si>
  <si>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</si>
  <si>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</si>
  <si>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</si>
  <si>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</si>
  <si>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</si>
  <si>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</si>
  <si>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</si>
  <si>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</si>
  <si>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</si>
  <si>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</si>
  <si>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</si>
  <si>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</si>
  <si>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</si>
  <si>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</si>
  <si>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</si>
  <si>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</si>
  <si>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</si>
  <si>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</si>
  <si>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</si>
  <si>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</si>
  <si>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</si>
  <si>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</si>
  <si>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</si>
  <si>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</si>
  <si>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</si>
  <si>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</si>
  <si>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</si>
  <si>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</si>
  <si>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</si>
  <si>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</si>
  <si>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</si>
  <si>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</si>
  <si>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</si>
  <si>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</si>
  <si>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</si>
  <si>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</si>
  <si>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</si>
  <si>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</si>
  <si>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</si>
  <si>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</si>
  <si>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</si>
  <si>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</si>
  <si>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</si>
  <si>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</si>
  <si>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</si>
  <si>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</si>
  <si>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</si>
  <si>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</si>
  <si>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</si>
  <si>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</si>
  <si>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</si>
  <si>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</si>
  <si>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</si>
  <si>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</si>
  <si>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</si>
  <si>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</si>
  <si>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</si>
  <si>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</si>
  <si>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</si>
  <si>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</si>
  <si>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</si>
  <si>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</si>
  <si>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</si>
  <si>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</si>
  <si>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</si>
  <si>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</si>
  <si>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</si>
  <si>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</si>
  <si>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</si>
  <si>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</si>
  <si>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</si>
  <si>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</si>
  <si>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</si>
  <si>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</si>
  <si>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</si>
  <si>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</si>
  <si>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</si>
  <si>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</si>
  <si>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</si>
  <si>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</si>
  <si>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</si>
  <si>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</si>
  <si>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</si>
  <si>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</si>
  <si>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</si>
  <si>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</si>
  <si>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</si>
  <si>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</si>
  <si>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</si>
  <si>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</si>
  <si>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</si>
  <si>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</si>
  <si>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</si>
  <si>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</si>
  <si>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</si>
  <si>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</si>
  <si>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</si>
  <si>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</si>
  <si>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</si>
  <si>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</si>
  <si>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</si>
  <si>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</si>
  <si>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</si>
  <si>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</si>
  <si>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</si>
  <si>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</si>
  <si>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</si>
  <si>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</si>
  <si>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</si>
  <si>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</si>
  <si>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</si>
  <si>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</si>
  <si>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</si>
  <si>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</si>
  <si>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</si>
  <si>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</si>
  <si>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</si>
  <si>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</si>
  <si>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</si>
  <si>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</si>
  <si>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</si>
  <si>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</si>
  <si>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</si>
  <si>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</si>
  <si>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</si>
  <si>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</si>
  <si>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</si>
  <si>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</si>
  <si>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</si>
  <si>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</si>
  <si>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</si>
  <si>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</si>
  <si>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</si>
  <si>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</si>
  <si>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</si>
  <si>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</si>
  <si>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</si>
  <si>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</si>
  <si>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</si>
  <si>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</si>
  <si>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</si>
  <si>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</si>
  <si>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</si>
  <si>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</si>
  <si>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</si>
  <si>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</si>
  <si>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</si>
  <si>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</si>
  <si>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</si>
  <si>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</si>
  <si>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</si>
  <si>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</si>
  <si>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</si>
  <si>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</si>
  <si>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</si>
  <si>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</si>
  <si>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</si>
  <si>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</si>
  <si>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</si>
  <si>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</si>
  <si>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</si>
  <si>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</si>
  <si>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</si>
  <si>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</si>
  <si>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</si>
  <si>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</si>
  <si>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</si>
  <si>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</si>
  <si>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</si>
  <si>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</si>
  <si>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</si>
  <si>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</si>
  <si>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</si>
  <si>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</si>
  <si>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</si>
  <si>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</si>
  <si>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</si>
  <si>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</si>
  <si>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</si>
  <si>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</si>
  <si>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</si>
  <si>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</si>
  <si>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</si>
  <si>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</si>
  <si>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</si>
  <si>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</si>
  <si>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</si>
  <si>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</si>
  <si>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</si>
  <si>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</si>
  <si>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</si>
  <si>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</si>
  <si>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</si>
  <si>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</si>
  <si>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</si>
  <si>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</si>
  <si>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</si>
  <si>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</si>
  <si>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</si>
  <si>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</si>
  <si>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</si>
  <si>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</si>
  <si>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</si>
  <si>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</si>
  <si>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</si>
  <si>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</si>
  <si>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</si>
  <si>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</si>
  <si>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</si>
  <si>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</si>
  <si>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</si>
  <si>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</si>
  <si>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</si>
  <si>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</si>
  <si>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</si>
  <si>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</si>
  <si>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</si>
  <si>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</si>
  <si>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</si>
  <si>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</si>
  <si>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</si>
  <si>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</si>
  <si>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</si>
  <si>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</si>
  <si>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</si>
  <si>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</si>
  <si>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</si>
  <si>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</si>
  <si>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</si>
  <si>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</si>
  <si>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</si>
  <si>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</si>
  <si>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</si>
  <si>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</si>
  <si>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</si>
  <si>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</si>
  <si>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</si>
  <si>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</si>
  <si>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</si>
  <si>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</si>
  <si>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</si>
  <si>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</si>
  <si>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</si>
  <si>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</si>
  <si>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</si>
  <si>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</si>
  <si>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</si>
  <si>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</si>
  <si>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</si>
  <si>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</si>
  <si>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</si>
  <si>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</si>
  <si>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</si>
  <si>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</si>
  <si>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</si>
  <si>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</si>
  <si>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</si>
  <si>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</si>
  <si>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</si>
  <si>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</si>
  <si>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</si>
  <si>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</si>
  <si>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</si>
  <si>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</si>
  <si>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</si>
  <si>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</si>
  <si>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</si>
  <si>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</si>
  <si>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</si>
  <si>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</si>
  <si>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</si>
  <si>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</si>
  <si>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</si>
  <si>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</si>
  <si>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</si>
  <si>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</si>
  <si>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</si>
  <si>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</si>
  <si>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</si>
  <si>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</si>
  <si>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</si>
  <si>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</si>
  <si>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</si>
  <si>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</si>
  <si>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</si>
  <si>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</si>
  <si>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</si>
  <si>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</si>
  <si>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</si>
  <si>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</si>
  <si>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</si>
  <si>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</si>
  <si>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</si>
  <si>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</si>
  <si>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</si>
  <si>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</si>
  <si>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</si>
  <si>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</si>
  <si>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</si>
  <si>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</si>
  <si>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</si>
  <si>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</si>
  <si>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</si>
  <si>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</si>
  <si>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</si>
  <si>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</si>
  <si>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</si>
  <si>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</si>
  <si>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</si>
  <si>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</si>
  <si>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</si>
  <si>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</si>
  <si>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</si>
  <si>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</si>
  <si>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</si>
  <si>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</si>
  <si>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</si>
  <si>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</si>
  <si>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</si>
  <si>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</si>
  <si>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</si>
  <si>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</si>
  <si>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</si>
  <si>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</si>
  <si>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</si>
  <si>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</si>
  <si>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</si>
  <si>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</si>
  <si>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</si>
  <si>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</si>
  <si>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</si>
  <si>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</si>
  <si>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</si>
  <si>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</si>
  <si>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</si>
  <si>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</si>
  <si>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</si>
  <si>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</si>
  <si>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</si>
  <si>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</si>
  <si>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</si>
  <si>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</si>
  <si>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</si>
  <si>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</si>
  <si>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</si>
  <si>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</si>
  <si>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</si>
  <si>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</si>
  <si>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</si>
  <si>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</si>
  <si>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</si>
  <si>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</si>
  <si>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</si>
  <si>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</si>
  <si>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</si>
  <si>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</si>
  <si>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</si>
  <si>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</si>
  <si>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</si>
  <si>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</si>
  <si>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</si>
  <si>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</si>
  <si>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</si>
  <si>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</si>
  <si>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</si>
  <si>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</si>
  <si>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</si>
  <si>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</si>
  <si>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</si>
  <si>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</si>
  <si>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</si>
  <si>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</si>
  <si>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</si>
  <si>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</si>
  <si>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</si>
  <si>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</si>
  <si>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</si>
  <si>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</si>
  <si>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</si>
  <si>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</si>
  <si>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</si>
  <si>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</si>
  <si>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</si>
  <si>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</si>
  <si>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</si>
  <si>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</si>
  <si>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</si>
  <si>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</si>
  <si>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</si>
  <si>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</si>
  <si>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</si>
  <si>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</si>
  <si>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</si>
  <si>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</si>
  <si>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</si>
  <si>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</si>
  <si>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</si>
  <si>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</si>
  <si>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</si>
  <si>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</si>
  <si>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</si>
  <si>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</si>
  <si>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</si>
  <si>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</si>
  <si>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</si>
  <si>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</si>
  <si>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</si>
  <si>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</si>
  <si>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</si>
  <si>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</si>
  <si>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</si>
  <si>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</si>
  <si>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</si>
  <si>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</si>
  <si>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</si>
  <si>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</si>
  <si>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</si>
  <si>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</si>
  <si>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</si>
  <si>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</si>
  <si>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</si>
  <si>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</si>
  <si>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</si>
  <si>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</si>
  <si>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</si>
  <si>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</si>
  <si>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</si>
  <si>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</si>
  <si>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</si>
  <si>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</si>
  <si>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</si>
  <si>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</si>
  <si>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</si>
  <si>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</si>
  <si>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</si>
  <si>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</si>
  <si>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</si>
  <si>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</si>
  <si>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</si>
  <si>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</si>
  <si>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</si>
  <si>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</si>
  <si>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</si>
  <si>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</si>
  <si>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</si>
  <si>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</si>
  <si>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</si>
  <si>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</si>
  <si>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</si>
  <si>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</si>
  <si>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</si>
  <si>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</si>
  <si>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</si>
  <si>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</si>
  <si>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</si>
  <si>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</si>
  <si>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</si>
  <si>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</si>
  <si>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</si>
  <si>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</si>
  <si>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</si>
  <si>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</si>
  <si>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</si>
  <si>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</si>
  <si>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</si>
  <si>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</si>
  <si>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</si>
  <si>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</si>
  <si>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</si>
  <si>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</si>
  <si>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</si>
  <si>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</si>
  <si>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</si>
  <si>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</si>
  <si>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</si>
  <si>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</si>
  <si>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</si>
  <si>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</si>
  <si>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</si>
  <si>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</si>
  <si>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</si>
  <si>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</si>
  <si>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</si>
  <si>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</si>
  <si>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</si>
  <si>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</si>
  <si>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</si>
  <si>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</si>
  <si>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</si>
  <si>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</si>
  <si>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</si>
  <si>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</si>
  <si>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</si>
  <si>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</si>
  <si>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</si>
  <si>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</si>
  <si>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</si>
  <si>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</si>
  <si>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</si>
  <si>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</si>
  <si>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</si>
  <si>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</si>
  <si>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</si>
  <si>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</si>
  <si>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</si>
  <si>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</si>
  <si>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</si>
  <si>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</si>
  <si>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</si>
  <si>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</si>
  <si>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</si>
  <si>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</si>
  <si>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</si>
  <si>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</si>
  <si>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</si>
  <si>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</si>
  <si>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</si>
  <si>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</si>
  <si>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</si>
  <si>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</si>
  <si>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</si>
  <si>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</si>
  <si>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</si>
  <si>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</si>
  <si>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</si>
  <si>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</si>
  <si>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</si>
  <si>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</si>
  <si>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</si>
  <si>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</si>
  <si>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</si>
  <si>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</si>
  <si>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</si>
  <si>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</si>
  <si>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</si>
  <si>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</si>
  <si>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</si>
  <si>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</si>
  <si>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</si>
  <si>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</si>
  <si>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</si>
  <si>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</si>
  <si>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</si>
  <si>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</si>
  <si>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</si>
  <si>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</si>
  <si>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</si>
  <si>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</si>
  <si>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</si>
  <si>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</si>
  <si>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</si>
  <si>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</si>
  <si>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</si>
  <si>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</si>
  <si>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</si>
  <si>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</si>
  <si>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</si>
  <si>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</si>
  <si>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</si>
  <si>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</si>
  <si>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</si>
  <si>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</si>
  <si>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</si>
  <si>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</si>
  <si>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</si>
  <si>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</si>
  <si>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</si>
  <si>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</si>
  <si>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</si>
  <si>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</si>
  <si>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</si>
  <si>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</si>
  <si>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</si>
  <si>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</si>
  <si>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</si>
  <si>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</si>
  <si>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</si>
  <si>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</si>
  <si>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</si>
  <si>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</si>
  <si>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</si>
  <si>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</si>
  <si>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</si>
  <si>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</si>
  <si>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</si>
  <si>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</si>
  <si>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</si>
  <si>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</si>
  <si>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</si>
  <si>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</si>
  <si>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</si>
  <si>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</si>
  <si>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</si>
  <si>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</si>
  <si>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</si>
  <si>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</si>
  <si>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</si>
  <si>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</si>
  <si>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</si>
  <si>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</si>
  <si>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</si>
  <si>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</si>
  <si>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</si>
  <si>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</si>
  <si>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</si>
  <si>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</si>
  <si>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</si>
  <si>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</si>
  <si>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</si>
  <si>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</si>
  <si>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</si>
  <si>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</si>
  <si>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</si>
  <si>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</si>
  <si>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</si>
  <si>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</si>
  <si>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</si>
  <si>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</si>
  <si>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</si>
  <si>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</si>
  <si>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</si>
  <si>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</si>
  <si>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</si>
  <si>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</si>
  <si>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</si>
  <si>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</si>
  <si>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</si>
  <si>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</si>
  <si>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</si>
  <si>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</si>
  <si>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</si>
  <si>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</si>
  <si>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</si>
  <si>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</si>
  <si>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</si>
  <si>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</si>
  <si>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</si>
  <si>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</si>
  <si>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</si>
  <si>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</si>
  <si>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</si>
  <si>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</si>
  <si>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</si>
  <si>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</si>
  <si>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</si>
  <si>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</si>
  <si>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</si>
  <si>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</si>
  <si>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</si>
  <si>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</si>
  <si>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</si>
  <si>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</si>
  <si>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</si>
  <si>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</si>
  <si>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</si>
  <si>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</si>
  <si>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</si>
  <si>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</si>
  <si>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</si>
  <si>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</si>
  <si>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</si>
  <si>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</si>
  <si>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</si>
  <si>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</si>
  <si>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</si>
  <si>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</si>
  <si>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</si>
  <si>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</si>
  <si>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</si>
  <si>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</si>
  <si>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</si>
  <si>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</si>
  <si>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</si>
  <si>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</si>
  <si>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</si>
  <si>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</si>
  <si>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</si>
  <si>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</si>
  <si>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</si>
  <si>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</si>
  <si>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</si>
  <si>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</si>
  <si>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</si>
  <si>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</si>
  <si>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</si>
  <si>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</si>
  <si>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</si>
  <si>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</si>
  <si>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</si>
  <si>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</si>
  <si>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</si>
  <si>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</si>
  <si>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</si>
  <si>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</si>
  <si>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</si>
  <si>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</si>
  <si>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</si>
  <si>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</si>
  <si>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</si>
  <si>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</si>
  <si>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</si>
  <si>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</si>
  <si>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</si>
  <si>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</si>
  <si>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</si>
  <si>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</si>
  <si>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</si>
  <si>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</si>
  <si>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</si>
  <si>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</si>
  <si>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</si>
  <si>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</si>
  <si>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</si>
  <si>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</si>
  <si>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</si>
  <si>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</si>
  <si>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</si>
  <si>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</si>
  <si>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</si>
  <si>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</si>
  <si>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</si>
  <si>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</si>
  <si>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</si>
  <si>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</si>
  <si>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</si>
  <si>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</si>
  <si>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</si>
  <si>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</si>
  <si>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</si>
  <si>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</si>
  <si>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</si>
  <si>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</si>
  <si>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</si>
  <si>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</si>
  <si>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</si>
  <si>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</si>
  <si>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</si>
  <si>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</si>
  <si>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</si>
  <si>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</si>
  <si>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</si>
  <si>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</si>
  <si>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</si>
  <si>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</si>
  <si>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</si>
  <si>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</si>
  <si>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</si>
  <si>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</si>
  <si>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</si>
  <si>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</si>
  <si>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</si>
  <si>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</si>
  <si>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</si>
  <si>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</si>
  <si>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</si>
  <si>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</si>
  <si>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</si>
  <si>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</si>
  <si>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</si>
  <si>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</si>
  <si>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</si>
  <si>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</si>
  <si>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</si>
  <si>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</si>
  <si>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</si>
  <si>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</si>
  <si>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</si>
  <si>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</si>
  <si>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</si>
  <si>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</si>
  <si>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</si>
  <si>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</si>
  <si>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</si>
  <si>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</si>
  <si>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</si>
  <si>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</si>
  <si>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</si>
  <si>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</si>
  <si>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</si>
  <si>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</si>
  <si>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</si>
  <si>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</si>
  <si>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</si>
  <si>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</si>
  <si>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</si>
  <si>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</si>
  <si>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</si>
  <si>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</si>
  <si>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</si>
  <si>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</si>
  <si>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</si>
  <si>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</si>
  <si>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</si>
  <si>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</si>
  <si>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</si>
  <si>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</si>
  <si>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</si>
  <si>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</si>
  <si>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</si>
  <si>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</si>
  <si>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</si>
  <si>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</si>
  <si>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</si>
  <si>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</si>
  <si>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</si>
  <si>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</si>
  <si>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</si>
  <si>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</si>
  <si>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</si>
  <si>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</si>
  <si>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</si>
  <si>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</si>
  <si>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</si>
  <si>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</si>
  <si>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</si>
  <si>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</si>
  <si>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</si>
  <si>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</si>
  <si>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</si>
  <si>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</si>
  <si>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</si>
  <si>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</si>
  <si>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</si>
  <si>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</si>
  <si>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</si>
  <si>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</si>
  <si>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</si>
  <si>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</si>
  <si>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</si>
  <si>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</si>
  <si>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</si>
  <si>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</si>
  <si>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</si>
  <si>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</si>
  <si>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</si>
  <si>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</si>
  <si>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</si>
  <si>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</si>
  <si>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</si>
  <si>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</si>
  <si>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</si>
  <si>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</si>
  <si>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</si>
  <si>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</si>
  <si>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</si>
  <si>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</si>
  <si>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</si>
  <si>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</si>
  <si>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</si>
  <si>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</si>
  <si>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</si>
  <si>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</si>
  <si>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</si>
  <si>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</si>
  <si>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</si>
  <si>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</si>
  <si>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</si>
  <si>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</si>
  <si>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</si>
  <si>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</si>
  <si>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</si>
  <si>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</si>
  <si>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</si>
  <si>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</si>
  <si>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</si>
  <si>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</si>
  <si>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</si>
  <si>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</si>
  <si>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</si>
  <si>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</si>
  <si>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</si>
  <si>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</si>
  <si>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</si>
  <si>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</si>
  <si>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</si>
  <si>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</si>
  <si>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</si>
  <si>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</si>
  <si>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</si>
  <si>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</si>
  <si>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</si>
  <si>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</si>
  <si>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</si>
  <si>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</si>
  <si>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</si>
  <si>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</si>
  <si>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</si>
  <si>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</si>
  <si>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</si>
  <si>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</si>
  <si>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</si>
  <si>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</si>
  <si>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</si>
  <si>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</si>
  <si>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</si>
  <si>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</si>
  <si>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</si>
  <si>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</si>
  <si>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</si>
  <si>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</si>
  <si>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</si>
  <si>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</si>
  <si>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</si>
  <si>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</si>
  <si>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</si>
  <si>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</si>
  <si>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</si>
  <si>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</si>
  <si>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</si>
  <si>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</si>
  <si>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</si>
  <si>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</si>
  <si>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</si>
  <si>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</si>
  <si>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</si>
  <si>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</si>
  <si>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</si>
  <si>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</si>
  <si>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</si>
  <si>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</si>
  <si>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</si>
  <si>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</si>
  <si>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</si>
  <si>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</si>
  <si>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</si>
  <si>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</si>
  <si>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</si>
  <si>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</si>
  <si>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</si>
  <si>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</si>
  <si>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</si>
  <si>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</si>
  <si>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</si>
  <si>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</si>
  <si>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</si>
  <si>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</si>
  <si>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</si>
  <si>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</si>
  <si>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</si>
  <si>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</si>
  <si>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</si>
  <si>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</si>
  <si>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</si>
  <si>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</si>
  <si>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</si>
  <si>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</si>
  <si>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</si>
  <si>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</si>
  <si>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</si>
  <si>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</si>
  <si>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</si>
  <si>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</si>
  <si>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</si>
  <si>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</si>
  <si>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</si>
  <si>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</si>
  <si>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</si>
  <si>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</si>
  <si>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</si>
  <si>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</si>
  <si>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</si>
  <si>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</si>
  <si>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</si>
  <si>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</si>
  <si>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</si>
  <si>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</si>
  <si>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</si>
  <si>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</si>
  <si>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</si>
  <si>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</si>
  <si>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</si>
  <si>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</si>
  <si>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</si>
  <si>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</si>
  <si>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</si>
  <si>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</si>
  <si>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</si>
  <si>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</si>
  <si>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</si>
  <si>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</si>
  <si>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</si>
  <si>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</si>
  <si>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</si>
  <si>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</si>
  <si>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</si>
  <si>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</si>
  <si>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</si>
  <si>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</si>
  <si>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</si>
  <si>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</si>
  <si>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</si>
  <si>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</si>
  <si>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</si>
  <si>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</si>
  <si>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</si>
  <si>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</si>
  <si>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</si>
  <si>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</si>
  <si>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</si>
  <si>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</si>
  <si>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</si>
  <si>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</si>
  <si>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</si>
  <si>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</si>
  <si>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</si>
  <si>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</si>
  <si>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</si>
  <si>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</si>
  <si>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</si>
  <si>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</si>
  <si>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</si>
  <si>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</si>
  <si>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</si>
  <si>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</si>
  <si>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</si>
  <si>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</si>
  <si>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</si>
  <si>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</si>
  <si>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</si>
  <si>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</si>
  <si>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</si>
  <si>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</si>
  <si>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</si>
  <si>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</si>
  <si>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</si>
  <si>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</si>
  <si>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</si>
  <si>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</si>
  <si>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</si>
  <si>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</si>
  <si>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</si>
  <si>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</si>
  <si>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</si>
  <si>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</si>
  <si>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</si>
  <si>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</si>
  <si>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</si>
  <si>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</si>
  <si>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</si>
  <si>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</si>
  <si>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</si>
  <si>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</si>
  <si>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</si>
  <si>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</si>
  <si>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</si>
  <si>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</si>
  <si>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</si>
  <si>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</si>
  <si>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</si>
  <si>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</si>
  <si>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</si>
  <si>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</si>
  <si>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</si>
  <si>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</si>
  <si>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</si>
  <si>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</si>
  <si>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</si>
  <si>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</si>
  <si>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</si>
  <si>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</si>
  <si>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</si>
  <si>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</si>
  <si>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</si>
  <si>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</si>
  <si>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</si>
  <si>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</si>
  <si>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</si>
  <si>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</si>
  <si>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</si>
  <si>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</si>
  <si>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</si>
  <si>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</si>
  <si>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</si>
  <si>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</si>
  <si>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</si>
  <si>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</si>
  <si>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</si>
  <si>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</si>
  <si>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</si>
  <si>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</si>
  <si>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</si>
  <si>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</si>
  <si>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</si>
  <si>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</si>
  <si>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</si>
  <si>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</si>
  <si>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</si>
  <si>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</si>
  <si>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</si>
  <si>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</si>
  <si>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</si>
  <si>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</si>
  <si>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</si>
  <si>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</si>
  <si>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</si>
  <si>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</si>
  <si>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</si>
  <si>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</si>
  <si>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</si>
  <si>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</si>
  <si>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</si>
  <si>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</si>
  <si>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</si>
  <si>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</si>
  <si>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</si>
  <si>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</si>
  <si>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</si>
  <si>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</si>
  <si>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</si>
  <si>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</si>
  <si>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</si>
  <si>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</si>
  <si>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</si>
  <si>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</si>
  <si>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</si>
  <si>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</si>
  <si>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</si>
  <si>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</si>
  <si>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</si>
  <si>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</si>
  <si>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</si>
  <si>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</si>
  <si>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</si>
  <si>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</si>
  <si>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</si>
  <si>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</si>
  <si>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</si>
  <si>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</si>
  <si>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</si>
  <si>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</si>
  <si>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</si>
  <si>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</si>
  <si>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</si>
  <si>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</si>
  <si>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</si>
  <si>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</si>
  <si>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</si>
  <si>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</si>
  <si>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</si>
  <si>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</si>
  <si>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</si>
  <si>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</si>
  <si>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</si>
  <si>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</si>
  <si>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</si>
  <si>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</si>
  <si>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</si>
  <si>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</si>
  <si>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</si>
  <si>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</si>
  <si>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</si>
  <si>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</si>
  <si>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</si>
  <si>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</si>
  <si>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</si>
  <si>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</si>
  <si>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</si>
  <si>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</si>
  <si>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</si>
  <si>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</si>
  <si>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</si>
  <si>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</si>
  <si>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</si>
  <si>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</si>
  <si>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</si>
  <si>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</si>
  <si>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</si>
  <si>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</si>
  <si>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</si>
  <si>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</si>
  <si>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</si>
  <si>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</si>
  <si>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</si>
  <si>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</si>
  <si>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</si>
  <si>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</si>
  <si>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</si>
  <si>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</si>
  <si>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</si>
  <si>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</si>
  <si>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</si>
  <si>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</si>
  <si>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</si>
  <si>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</si>
  <si>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</si>
  <si>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</si>
  <si>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</si>
  <si>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</si>
  <si>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</si>
  <si>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</si>
  <si>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</si>
  <si>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</si>
  <si>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</si>
  <si>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</si>
  <si>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</si>
  <si>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</si>
  <si>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</si>
  <si>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</si>
  <si>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</si>
  <si>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</si>
  <si>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</si>
  <si>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</si>
  <si>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</si>
  <si>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</si>
  <si>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</si>
  <si>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</si>
  <si>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</si>
  <si>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</si>
  <si>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</si>
  <si>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</si>
  <si>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</si>
  <si>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</si>
  <si>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</si>
  <si>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</si>
  <si>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</si>
  <si>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</si>
  <si>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</si>
  <si>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</si>
  <si>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</si>
  <si>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</si>
  <si>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</si>
  <si>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</si>
  <si>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</si>
  <si>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</si>
  <si>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</si>
  <si>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</si>
  <si>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</si>
  <si>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</si>
  <si>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</si>
  <si>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</si>
  <si>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</si>
  <si>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</si>
  <si>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</si>
  <si>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</si>
  <si>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</si>
  <si>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</si>
  <si>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</si>
  <si>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</si>
  <si>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</si>
  <si>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</si>
  <si>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</si>
  <si>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</si>
  <si>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</si>
  <si>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</si>
  <si>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</si>
  <si>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</si>
  <si>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</si>
  <si>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</si>
  <si>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</si>
  <si>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</si>
  <si>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</si>
  <si>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</si>
  <si>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</si>
  <si>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</si>
  <si>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</si>
  <si>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</si>
  <si>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</si>
  <si>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</si>
  <si>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</si>
  <si>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</si>
  <si>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</si>
  <si>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</si>
  <si>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</si>
  <si>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</si>
  <si>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</si>
  <si>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</si>
  <si>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</si>
  <si>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</si>
  <si>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</si>
  <si>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</si>
  <si>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</si>
  <si>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</si>
  <si>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</si>
  <si>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</si>
  <si>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</si>
  <si>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</si>
  <si>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</si>
  <si>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</si>
  <si>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</si>
  <si>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</si>
  <si>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</si>
  <si>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</si>
  <si>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</si>
  <si>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</si>
  <si>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</si>
  <si>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</si>
  <si>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</si>
  <si>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</si>
  <si>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</si>
  <si>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</si>
  <si>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</si>
  <si>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</si>
  <si>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</si>
  <si>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</si>
  <si>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</si>
  <si>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</si>
  <si>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</si>
  <si>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</si>
  <si>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</si>
  <si>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</si>
  <si>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</si>
  <si>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</si>
  <si>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</si>
  <si>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</si>
  <si>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</si>
  <si>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</si>
  <si>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</si>
  <si>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</si>
  <si>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</si>
  <si>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</si>
  <si>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</si>
  <si>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</si>
  <si>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</si>
  <si>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</si>
  <si>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</si>
  <si>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</si>
  <si>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</si>
  <si>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</si>
  <si>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</si>
  <si>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</si>
  <si>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</si>
  <si>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</si>
  <si>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</si>
  <si>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</si>
  <si>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</si>
  <si>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</si>
  <si>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</si>
  <si>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</si>
  <si>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</si>
  <si>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</si>
  <si>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</si>
  <si>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</si>
  <si>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</si>
  <si>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</si>
  <si>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</si>
  <si>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</si>
  <si>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</si>
  <si>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</si>
  <si>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</si>
  <si>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</si>
  <si>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</si>
  <si>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</si>
  <si>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</si>
  <si>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</si>
  <si>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</si>
  <si>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</si>
  <si>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</si>
  <si>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</si>
  <si>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</si>
  <si>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</si>
  <si>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</si>
  <si>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</si>
  <si>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</si>
  <si>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</si>
  <si>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</si>
  <si>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</si>
  <si>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</si>
  <si>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</si>
  <si>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</si>
  <si>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</si>
  <si>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</si>
  <si>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</si>
  <si>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</si>
  <si>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</si>
  <si>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</si>
  <si>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</si>
  <si>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</si>
  <si>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</si>
  <si>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</si>
  <si>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</si>
  <si>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</si>
  <si>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</si>
  <si>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</si>
  <si>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</si>
  <si>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</si>
  <si>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</si>
  <si>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</si>
  <si>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</si>
  <si>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</si>
  <si>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</si>
  <si>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</si>
  <si>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</si>
  <si>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</si>
  <si>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</si>
  <si>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</si>
  <si>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</si>
  <si>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</si>
  <si>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</si>
  <si>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</si>
  <si>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</si>
  <si>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</si>
  <si>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</si>
  <si>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</si>
  <si>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</si>
  <si>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</si>
  <si>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</si>
  <si>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</si>
  <si>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</si>
  <si>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</si>
  <si>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</si>
  <si>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</si>
  <si>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</si>
  <si>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</si>
  <si>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</si>
  <si>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</si>
  <si>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</si>
  <si>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</si>
  <si>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</si>
  <si>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</si>
  <si>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</si>
  <si>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</si>
  <si>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</si>
  <si>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</si>
  <si>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</si>
  <si>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</si>
  <si>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</si>
  <si>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</si>
  <si>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</si>
  <si>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</si>
  <si>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</si>
  <si>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</si>
  <si>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</si>
  <si>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</si>
  <si>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</si>
  <si>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</si>
  <si>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</si>
  <si>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</si>
  <si>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</si>
  <si>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</si>
  <si>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</si>
  <si>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</si>
  <si>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</si>
  <si>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</si>
  <si>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</si>
  <si>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</si>
  <si>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</si>
  <si>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</si>
  <si>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</si>
  <si>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</si>
  <si>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</si>
  <si>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</si>
  <si>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</si>
  <si>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</si>
  <si>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</si>
  <si>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</si>
  <si>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</si>
  <si>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</si>
  <si>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</si>
  <si>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</si>
  <si>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</si>
  <si>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</si>
  <si>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</si>
  <si>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</si>
  <si>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</si>
  <si>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</si>
  <si>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</si>
  <si>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</si>
  <si>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</si>
  <si>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</si>
  <si>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</si>
  <si>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</si>
  <si>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</si>
  <si>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</si>
  <si>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</si>
  <si>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</si>
  <si>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</si>
  <si>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</si>
  <si>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</si>
  <si>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</si>
  <si>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</si>
  <si>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</si>
  <si>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</si>
  <si>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</si>
  <si>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</si>
  <si>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</si>
  <si>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</si>
  <si>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</si>
  <si>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</si>
  <si>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</si>
  <si>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</si>
  <si>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</si>
  <si>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</si>
  <si>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</si>
  <si>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</si>
  <si>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</si>
  <si>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</si>
  <si>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</si>
  <si>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</si>
  <si>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</si>
  <si>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</si>
  <si>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</si>
  <si>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</si>
  <si>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</si>
  <si>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</si>
  <si>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</si>
  <si>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</si>
  <si>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</si>
  <si>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</si>
  <si>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</si>
  <si>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</si>
  <si>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</si>
  <si>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</si>
  <si>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</si>
  <si>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</si>
  <si>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</si>
  <si>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</si>
  <si>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</si>
  <si>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</si>
  <si>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</si>
  <si>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</si>
  <si>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</si>
  <si>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</si>
  <si>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</si>
  <si>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</si>
  <si>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</si>
  <si>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</si>
  <si>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</si>
  <si>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</si>
  <si>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</si>
  <si>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</si>
  <si>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</si>
  <si>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</si>
  <si>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</si>
  <si>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</si>
  <si>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</si>
  <si>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</si>
  <si>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</si>
  <si>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</si>
  <si>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</si>
  <si>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</si>
  <si>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</si>
  <si>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</si>
  <si>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</si>
  <si>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</si>
  <si>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</si>
  <si>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</si>
  <si>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</si>
  <si>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</si>
  <si>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</si>
  <si>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</si>
  <si>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</si>
  <si>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</si>
  <si>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</si>
  <si>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</si>
  <si>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</si>
  <si>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</si>
  <si>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</si>
  <si>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</si>
  <si>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</si>
  <si>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</si>
  <si>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</si>
  <si>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</si>
  <si>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</si>
  <si>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</si>
  <si>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</si>
  <si>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</si>
  <si>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</si>
  <si>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</si>
  <si>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</si>
  <si>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</si>
  <si>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</si>
  <si>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</si>
  <si>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</si>
  <si>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</si>
  <si>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</si>
  <si>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</si>
  <si>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</si>
  <si>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</si>
  <si>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</si>
  <si>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</si>
  <si>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</si>
  <si>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</si>
  <si>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</si>
  <si>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</si>
  <si>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</si>
  <si>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</si>
  <si>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</si>
  <si>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</si>
  <si>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</si>
  <si>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</si>
  <si>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</si>
  <si>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</si>
  <si>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</si>
  <si>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</si>
  <si>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</si>
  <si>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</si>
  <si>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</si>
  <si>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</si>
  <si>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</si>
  <si>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</si>
  <si>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</si>
  <si>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</si>
  <si>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</si>
  <si>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</si>
  <si>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</si>
  <si>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</si>
  <si>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</si>
  <si>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</si>
  <si>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</si>
  <si>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</si>
  <si>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</si>
  <si>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</si>
  <si>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</si>
  <si>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</si>
  <si>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</si>
  <si>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</si>
  <si>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</si>
  <si>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</si>
  <si>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</si>
  <si>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</si>
  <si>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</si>
  <si>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</si>
  <si>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</si>
  <si>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</si>
  <si>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</si>
  <si>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</si>
  <si>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</si>
  <si>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</si>
  <si>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</si>
  <si>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</si>
  <si>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</si>
  <si>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</si>
  <si>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</si>
  <si>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</si>
  <si>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</si>
  <si>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</si>
  <si>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</si>
  <si>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</si>
  <si>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</si>
  <si>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</si>
  <si>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</si>
  <si>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</si>
  <si>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</si>
  <si>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</si>
  <si>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</si>
  <si>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</si>
  <si>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</si>
  <si>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</si>
  <si>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</si>
  <si>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</si>
  <si>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</si>
  <si>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</si>
  <si>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</si>
  <si>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</si>
  <si>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</si>
  <si>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</si>
  <si>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</si>
  <si>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</si>
  <si>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</si>
  <si>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</si>
  <si>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</si>
  <si>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</si>
  <si>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</si>
  <si>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</si>
  <si>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</si>
  <si>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</si>
  <si>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</si>
  <si>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</si>
  <si>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</si>
  <si>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</si>
  <si>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</si>
  <si>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</si>
  <si>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</si>
  <si>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</si>
  <si>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</si>
  <si>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</si>
  <si>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</si>
  <si>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</si>
  <si>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</si>
  <si>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</si>
  <si>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</si>
  <si>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</si>
  <si>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</si>
  <si>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</si>
  <si>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</si>
  <si>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</si>
  <si>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</si>
  <si>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</si>
  <si>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</si>
  <si>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</si>
  <si>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</si>
  <si>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</si>
  <si>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</si>
  <si>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</si>
  <si>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</si>
  <si>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</si>
  <si>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</si>
  <si>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</si>
  <si>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</si>
  <si>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</si>
  <si>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</si>
  <si>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</si>
  <si>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</si>
  <si>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</si>
  <si>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</si>
  <si>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</si>
  <si>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</si>
  <si>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</si>
  <si>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</si>
  <si>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</si>
  <si>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</si>
  <si>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</si>
  <si>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</si>
  <si>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</si>
  <si>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</si>
  <si>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</si>
  <si>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</si>
  <si>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</si>
  <si>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</si>
  <si>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</si>
  <si>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</si>
  <si>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</si>
  <si>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</si>
  <si>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</si>
  <si>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</si>
  <si>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</si>
  <si>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</si>
  <si>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</si>
  <si>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</si>
  <si>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</si>
  <si>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</si>
  <si>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</si>
  <si>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</si>
  <si>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</si>
  <si>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</si>
  <si>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</si>
  <si>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</si>
  <si>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</si>
  <si>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</si>
  <si>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</si>
  <si>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</si>
  <si>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</si>
  <si>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</si>
  <si>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</si>
  <si>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</si>
  <si>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</si>
  <si>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</si>
  <si>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</si>
  <si>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</si>
  <si>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</si>
  <si>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</si>
  <si>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</si>
  <si>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</si>
  <si>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</si>
  <si>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</si>
  <si>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</si>
  <si>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</si>
  <si>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</si>
  <si>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</si>
  <si>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</si>
  <si>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</si>
  <si>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</si>
  <si>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</si>
  <si>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</si>
  <si>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</si>
  <si>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</si>
  <si>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</si>
  <si>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</si>
  <si>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</si>
  <si>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</si>
  <si>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</si>
  <si>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</si>
  <si>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</si>
  <si>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</si>
  <si>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</si>
  <si>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</si>
  <si>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</si>
  <si>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</si>
  <si>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</si>
  <si>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</si>
  <si>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</si>
  <si>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</si>
  <si>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</si>
  <si>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</si>
  <si>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</si>
  <si>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</si>
  <si>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</si>
  <si>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</si>
  <si>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</si>
  <si>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</si>
  <si>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</si>
  <si>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</si>
  <si>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</si>
  <si>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</si>
  <si>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</si>
  <si>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</si>
  <si>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</si>
  <si>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</si>
  <si>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</si>
  <si>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</si>
  <si>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</si>
  <si>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</si>
  <si>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</si>
  <si>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</si>
  <si>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</si>
  <si>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</si>
  <si>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</si>
  <si>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</si>
  <si>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</si>
  <si>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</si>
  <si>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</si>
  <si>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</si>
  <si>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</si>
  <si>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</si>
  <si>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</si>
  <si>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</si>
  <si>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</si>
  <si>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</si>
  <si>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</si>
  <si>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</si>
  <si>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</si>
  <si>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</si>
  <si>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</si>
  <si>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</si>
  <si>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</si>
  <si>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</si>
  <si>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</si>
  <si>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</si>
  <si>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</si>
  <si>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</si>
  <si>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</si>
  <si>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</si>
  <si>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</si>
  <si>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</si>
  <si>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</si>
  <si>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</si>
  <si>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</si>
  <si>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</si>
  <si>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</si>
  <si>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</si>
  <si>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</si>
  <si>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</si>
  <si>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</si>
  <si>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</si>
  <si>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</si>
  <si>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</si>
  <si>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</si>
  <si>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</si>
  <si>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</si>
  <si>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</si>
  <si>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</si>
  <si>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</si>
  <si>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</si>
  <si>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</si>
  <si>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</si>
  <si>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</si>
  <si>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</si>
  <si>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</si>
  <si>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</si>
  <si>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</si>
  <si>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</si>
  <si>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</si>
  <si>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</si>
  <si>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</si>
  <si>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</si>
  <si>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</si>
  <si>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</si>
  <si>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</si>
  <si>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</si>
  <si>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</si>
  <si>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</si>
  <si>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</si>
  <si>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</si>
  <si>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</si>
  <si>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</si>
  <si>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</si>
  <si>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</si>
  <si>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</si>
  <si>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</si>
  <si>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</si>
  <si>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</si>
  <si>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</si>
  <si>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</si>
  <si>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</si>
  <si>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</si>
  <si>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</si>
  <si>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</si>
  <si>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</si>
  <si>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</si>
  <si>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</si>
  <si>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</si>
  <si>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</si>
  <si>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</si>
  <si>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</si>
  <si>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</si>
  <si>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</si>
  <si>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</si>
  <si>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</si>
  <si>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</si>
  <si>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</si>
  <si>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</si>
  <si>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</si>
  <si>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</si>
  <si>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</si>
  <si>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</si>
  <si>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</si>
  <si>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</si>
  <si>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</si>
  <si>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</si>
  <si>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</si>
  <si>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</si>
  <si>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</si>
  <si>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</si>
  <si>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</si>
  <si>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</si>
  <si>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</si>
  <si>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</si>
  <si>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</si>
  <si>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</si>
  <si>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</si>
  <si>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</si>
  <si>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</si>
  <si>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</si>
  <si>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</si>
  <si>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</si>
  <si>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</si>
  <si>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</si>
  <si>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</si>
  <si>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</si>
  <si>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</si>
  <si>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</si>
  <si>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</si>
  <si>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</si>
  <si>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</si>
  <si>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</si>
  <si>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</si>
  <si>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</si>
  <si>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</si>
  <si>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</si>
  <si>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</si>
  <si>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</si>
  <si>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</si>
  <si>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</si>
  <si>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</si>
  <si>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</si>
  <si>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</si>
  <si>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</si>
  <si>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</si>
  <si>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</si>
  <si>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</si>
  <si>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</si>
  <si>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</si>
  <si>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</si>
  <si>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</si>
  <si>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</si>
  <si>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</si>
  <si>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</si>
  <si>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</si>
  <si>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</si>
  <si>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</si>
  <si>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</si>
  <si>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</si>
  <si>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</si>
  <si>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</si>
  <si>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</si>
  <si>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</si>
  <si>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</si>
  <si>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</si>
  <si>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</si>
  <si>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</si>
  <si>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</si>
  <si>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</si>
  <si>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</si>
  <si>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</si>
  <si>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</si>
  <si>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</si>
  <si>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</si>
  <si>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</si>
  <si>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</si>
  <si>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</si>
  <si>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</si>
  <si>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</si>
  <si>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</si>
  <si>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</si>
  <si>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</si>
  <si>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</si>
  <si>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</si>
  <si>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</si>
  <si>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</si>
  <si>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</si>
  <si>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</si>
  <si>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</si>
  <si>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</si>
  <si>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</si>
  <si>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</si>
  <si>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</si>
  <si>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</si>
  <si>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</si>
  <si>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</si>
  <si>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</si>
  <si>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</si>
  <si>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</si>
  <si>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</si>
  <si>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</si>
  <si>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</si>
  <si>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</si>
  <si>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</si>
  <si>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</si>
  <si>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</si>
  <si>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</si>
  <si>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</si>
  <si>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</si>
  <si>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</si>
  <si>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</si>
  <si>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</si>
  <si>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</si>
  <si>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</si>
  <si>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</si>
  <si>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</si>
  <si>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</si>
  <si>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</si>
  <si>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</si>
  <si>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</si>
  <si>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</si>
  <si>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</si>
  <si>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</si>
  <si>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</si>
  <si>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</si>
  <si>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</si>
  <si>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</si>
  <si>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</si>
  <si>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</si>
  <si>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</si>
  <si>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</si>
  <si>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</si>
  <si>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</si>
  <si>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</si>
  <si>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</si>
  <si>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</si>
  <si>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</si>
  <si>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</si>
  <si>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</si>
  <si>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</si>
  <si>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</si>
  <si>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</si>
  <si>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</si>
  <si>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</si>
  <si>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</si>
  <si>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</si>
  <si>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</si>
  <si>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</si>
  <si>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</si>
  <si>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</si>
  <si>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</si>
  <si>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</si>
  <si>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</si>
  <si>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</si>
  <si>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</si>
  <si>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</si>
  <si>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</si>
  <si>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</si>
  <si>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</si>
  <si>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</si>
  <si>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</si>
  <si>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</si>
  <si>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</si>
  <si>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</si>
  <si>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</si>
  <si>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</si>
  <si>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</si>
  <si>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</si>
  <si>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</si>
  <si>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</si>
  <si>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</si>
  <si>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</si>
  <si>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</si>
  <si>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</si>
  <si>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</si>
  <si>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</si>
  <si>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</si>
  <si>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</si>
  <si>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</si>
  <si>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</si>
  <si>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</si>
  <si>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</si>
  <si>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</si>
  <si>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</si>
  <si>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</si>
  <si>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</si>
  <si>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</si>
  <si>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</si>
  <si>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</si>
  <si>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</si>
  <si>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</si>
  <si>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</si>
  <si>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</si>
  <si>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</si>
  <si>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</si>
  <si>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</si>
  <si>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</si>
  <si>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</si>
  <si>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</si>
  <si>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</si>
  <si>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</si>
  <si>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</si>
  <si>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</si>
  <si>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</si>
  <si>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</si>
  <si>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</si>
  <si>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</si>
  <si>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</si>
  <si>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</si>
  <si>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</si>
  <si>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</si>
  <si>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</si>
  <si>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</si>
  <si>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</si>
  <si>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</si>
  <si>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</si>
  <si>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</si>
  <si>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</si>
  <si>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</si>
  <si>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</si>
  <si>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</si>
  <si>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</si>
  <si>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</si>
  <si>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</si>
  <si>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</si>
  <si>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</si>
  <si>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</si>
  <si>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</si>
  <si>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</si>
  <si>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</si>
  <si>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</si>
  <si>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</si>
  <si>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</si>
  <si>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</si>
  <si>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</si>
  <si>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</si>
  <si>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</si>
  <si>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</si>
  <si>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</si>
  <si>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</si>
  <si>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</si>
  <si>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</si>
  <si>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</si>
  <si>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</si>
  <si>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</si>
  <si>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</si>
  <si>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</si>
  <si>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</si>
  <si>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</si>
  <si>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</si>
  <si>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</si>
  <si>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</si>
  <si>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</si>
  <si>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</si>
  <si>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</si>
  <si>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</si>
  <si>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</si>
  <si>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</si>
  <si>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</si>
  <si>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</si>
  <si>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</si>
  <si>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</si>
  <si>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</si>
  <si>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</si>
  <si>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</si>
  <si>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</si>
  <si>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</si>
  <si>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</si>
  <si>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</si>
  <si>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</si>
  <si>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</si>
  <si>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</si>
  <si>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</si>
  <si>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</si>
  <si>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</si>
  <si>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</si>
  <si>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</si>
  <si>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</si>
  <si>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</si>
  <si>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</si>
  <si>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</si>
  <si>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</si>
  <si>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</si>
  <si>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</si>
  <si>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</si>
  <si>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</si>
  <si>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</si>
  <si>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</si>
  <si>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</si>
  <si>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</si>
  <si>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</si>
  <si>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</si>
  <si>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</si>
  <si>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</si>
  <si>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</si>
  <si>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</si>
  <si>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</si>
  <si>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</si>
  <si>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</si>
  <si>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</si>
  <si>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</si>
  <si>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</si>
  <si>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</si>
  <si>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</si>
  <si>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</si>
  <si>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</si>
  <si>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</si>
  <si>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</si>
  <si>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</si>
  <si>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</si>
  <si>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</si>
  <si>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</si>
  <si>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</si>
  <si>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</si>
  <si>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</si>
  <si>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</si>
  <si>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</si>
  <si>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</si>
  <si>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</si>
  <si>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</si>
  <si>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</si>
  <si>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</si>
  <si>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</si>
  <si>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</si>
  <si>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</si>
  <si>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</si>
  <si>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</si>
  <si>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</si>
  <si>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</si>
  <si>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</si>
  <si>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</si>
  <si>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</si>
  <si>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</si>
  <si>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</si>
  <si>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</si>
  <si>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</si>
  <si>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</si>
  <si>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</si>
  <si>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</si>
  <si>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</si>
  <si>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</si>
  <si>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</si>
  <si>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</si>
  <si>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</si>
  <si>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</si>
  <si>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</si>
  <si>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</si>
  <si>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</si>
  <si>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</si>
  <si>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</si>
  <si>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</si>
  <si>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</si>
  <si>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</si>
  <si>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</si>
  <si>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</si>
  <si>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</si>
  <si>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</si>
  <si>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</si>
  <si>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</si>
  <si>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</si>
  <si>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</si>
  <si>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</si>
  <si>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</si>
  <si>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</si>
  <si>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</si>
  <si>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</si>
  <si>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</si>
  <si>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</si>
  <si>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</si>
  <si>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</si>
  <si>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</si>
  <si>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</si>
  <si>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</si>
  <si>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</si>
  <si>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</si>
  <si>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</si>
  <si>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</si>
  <si>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</si>
  <si>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</si>
  <si>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</si>
  <si>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</si>
  <si>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</si>
  <si>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</si>
  <si>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</si>
  <si>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</si>
  <si>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</si>
  <si>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</si>
  <si>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</si>
  <si>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</si>
  <si>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</si>
  <si>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</si>
  <si>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</si>
  <si>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</si>
  <si>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</si>
  <si>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</si>
  <si>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</si>
  <si>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</si>
  <si>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</si>
  <si>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</si>
  <si>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</si>
  <si>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</si>
  <si>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</si>
  <si>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</si>
  <si>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</si>
  <si>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</si>
  <si>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</si>
  <si>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</si>
  <si>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</si>
  <si>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</si>
  <si>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</si>
  <si>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</si>
  <si>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</si>
  <si>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</si>
  <si>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</si>
  <si>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</si>
  <si>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</si>
  <si>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</si>
  <si>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</si>
  <si>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</si>
  <si>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</si>
  <si>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</si>
  <si>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</si>
  <si>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</si>
  <si>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</si>
  <si>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</si>
  <si>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</si>
  <si>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</si>
  <si>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</si>
  <si>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</si>
  <si>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</si>
  <si>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</si>
  <si>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</si>
  <si>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</si>
  <si>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</si>
  <si>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</si>
  <si>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</si>
  <si>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</si>
  <si>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</si>
  <si>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</si>
  <si>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</si>
  <si>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</si>
  <si>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</si>
  <si>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</si>
  <si>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</si>
  <si>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</si>
  <si>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</si>
  <si>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</si>
  <si>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</si>
  <si>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</si>
  <si>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</si>
  <si>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</si>
  <si>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</si>
  <si>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</si>
  <si>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</si>
  <si>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</si>
  <si>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</si>
  <si>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</si>
  <si>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</si>
  <si>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</si>
  <si>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</si>
  <si>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</si>
  <si>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</si>
  <si>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</si>
  <si>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</si>
  <si>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</si>
  <si>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</si>
  <si>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</si>
  <si>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</si>
  <si>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</si>
  <si>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</si>
  <si>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</si>
  <si>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</si>
  <si>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</si>
  <si>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</si>
  <si>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</si>
  <si>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</si>
  <si>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</si>
  <si>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</si>
  <si>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</si>
  <si>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</si>
  <si>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</si>
  <si>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</si>
  <si>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</si>
  <si>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</si>
  <si>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</si>
  <si>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</si>
  <si>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</si>
  <si>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</si>
  <si>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</si>
  <si>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</si>
  <si>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</si>
  <si>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</si>
  <si>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</si>
  <si>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</si>
  <si>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</si>
  <si>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</si>
  <si>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</si>
  <si>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</si>
  <si>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</si>
  <si>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</si>
  <si>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</si>
  <si>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</si>
  <si>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</si>
  <si>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</si>
  <si>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</si>
  <si>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</si>
  <si>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</si>
  <si>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</si>
  <si>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</si>
  <si>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</si>
  <si>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</si>
  <si>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</si>
  <si>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</si>
  <si>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</si>
  <si>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</si>
  <si>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</si>
  <si>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</si>
  <si>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</si>
  <si>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</si>
  <si>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</si>
  <si>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</si>
  <si>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</si>
  <si>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</si>
  <si>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</si>
  <si>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</si>
  <si>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</si>
  <si>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</si>
  <si>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</si>
  <si>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</si>
  <si>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</si>
  <si>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</si>
  <si>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</si>
  <si>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</si>
  <si>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</si>
  <si>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</si>
  <si>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</si>
  <si>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</si>
  <si>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</si>
  <si>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</si>
  <si>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</si>
  <si>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</si>
  <si>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</si>
  <si>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</si>
  <si>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</si>
  <si>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</si>
  <si>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</si>
  <si>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</si>
  <si>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</si>
  <si>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</si>
  <si>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</si>
  <si>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</si>
  <si>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</si>
  <si>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</si>
  <si>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</si>
  <si>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</si>
  <si>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</si>
  <si>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</si>
  <si>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</si>
  <si>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</si>
  <si>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</si>
  <si>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</si>
  <si>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</si>
  <si>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</si>
  <si>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</si>
  <si>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</si>
  <si>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</si>
  <si>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</si>
  <si>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</si>
  <si>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</si>
  <si>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</si>
  <si>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</si>
  <si>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</si>
  <si>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</si>
  <si>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</si>
  <si>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</si>
  <si>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</si>
  <si>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</si>
  <si>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</si>
  <si>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</si>
  <si>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</si>
  <si>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</si>
  <si>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</si>
  <si>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</si>
  <si>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</si>
  <si>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</si>
  <si>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</si>
  <si>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</si>
  <si>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</si>
  <si>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</si>
  <si>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</si>
  <si>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</si>
  <si>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</si>
  <si>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</si>
  <si>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</si>
  <si>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</si>
  <si>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</si>
  <si>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</si>
  <si>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</si>
  <si>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</si>
  <si>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</si>
  <si>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</si>
  <si>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</si>
  <si>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</si>
  <si>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</si>
  <si>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</si>
  <si>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</si>
  <si>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</si>
  <si>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</si>
  <si>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</si>
  <si>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</si>
  <si>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</si>
  <si>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</si>
  <si>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</si>
  <si>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</si>
  <si>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</si>
  <si>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</si>
  <si>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</si>
  <si>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</si>
  <si>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</si>
  <si>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</si>
  <si>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</si>
  <si>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</si>
  <si>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</si>
  <si>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</si>
  <si>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</si>
  <si>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</si>
  <si>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</si>
  <si>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</si>
  <si>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</si>
  <si>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</si>
  <si>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</si>
  <si>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</si>
  <si>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</si>
  <si>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</si>
  <si>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</si>
  <si>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</si>
  <si>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</si>
  <si>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</si>
  <si>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</si>
  <si>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</si>
  <si>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</si>
  <si>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</si>
  <si>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</si>
  <si>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</si>
  <si>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</si>
  <si>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</si>
  <si>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</si>
  <si>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</si>
  <si>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</si>
  <si>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</si>
  <si>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</si>
  <si>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</si>
  <si>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</si>
  <si>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</si>
  <si>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</si>
  <si>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</si>
  <si>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</si>
  <si>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</si>
  <si>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</si>
  <si>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</si>
  <si>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</si>
  <si>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</si>
  <si>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</si>
  <si>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</si>
  <si>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</si>
  <si>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</si>
  <si>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</si>
  <si>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</si>
  <si>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</si>
  <si>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</si>
  <si>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</si>
  <si>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</si>
  <si>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</si>
  <si>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</si>
  <si>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</si>
  <si>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</si>
  <si>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</si>
  <si>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</si>
  <si>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</si>
  <si>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</si>
  <si>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</si>
  <si>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</si>
  <si>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</si>
  <si>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</si>
  <si>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</si>
  <si>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</si>
  <si>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</si>
  <si>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</si>
  <si>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</si>
  <si>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</si>
  <si>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</si>
  <si>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</si>
  <si>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</si>
  <si>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</si>
  <si>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</si>
  <si>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</si>
  <si>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</si>
  <si>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</si>
  <si>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</si>
  <si>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</si>
  <si>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</si>
  <si>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</si>
  <si>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</si>
  <si>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</si>
  <si>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</si>
  <si>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</si>
  <si>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</si>
  <si>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</si>
  <si>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</si>
  <si>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</si>
  <si>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</si>
  <si>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</si>
  <si>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</si>
  <si>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</si>
  <si>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</si>
  <si>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</si>
  <si>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</si>
  <si>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</si>
  <si>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</si>
  <si>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</si>
  <si>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</si>
  <si>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</si>
  <si>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</si>
  <si>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</si>
  <si>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</si>
  <si>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</si>
  <si>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</si>
  <si>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</si>
  <si>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</si>
  <si>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</si>
  <si>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</si>
  <si>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</si>
  <si>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</si>
  <si>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</si>
  <si>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</si>
  <si>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</si>
  <si>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</si>
  <si>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</si>
  <si>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</si>
  <si>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</si>
  <si>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</si>
  <si>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</si>
  <si>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</si>
  <si>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</si>
  <si>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</si>
  <si>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</si>
  <si>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</si>
  <si>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</si>
  <si>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</si>
  <si>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</si>
  <si>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</si>
  <si>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</si>
  <si>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</si>
  <si>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</si>
  <si>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</si>
  <si>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</si>
  <si>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</si>
  <si>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</si>
  <si>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</si>
  <si>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</si>
  <si>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</si>
  <si>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</si>
  <si>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</si>
  <si>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</si>
  <si>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</si>
  <si>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</si>
  <si>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</si>
  <si>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</si>
  <si>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</si>
  <si>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</si>
  <si>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</si>
  <si>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</si>
  <si>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</si>
  <si>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</si>
  <si>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</si>
  <si>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</si>
  <si>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</si>
  <si>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</si>
  <si>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</si>
  <si>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</si>
  <si>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</si>
  <si>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</si>
  <si>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</si>
  <si>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</si>
  <si>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</si>
  <si>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</si>
  <si>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</si>
  <si>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</si>
  <si>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</si>
  <si>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</si>
  <si>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</si>
  <si>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</si>
  <si>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</si>
  <si>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</si>
  <si>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</si>
  <si>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</si>
  <si>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</si>
  <si>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</si>
  <si>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</si>
  <si>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</si>
  <si>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</si>
  <si>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</si>
  <si>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</si>
  <si>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</si>
  <si>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</si>
  <si>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</si>
  <si>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</si>
  <si>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</si>
  <si>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</si>
  <si>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</si>
  <si>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</si>
  <si>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</si>
  <si>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</si>
  <si>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</si>
  <si>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</si>
  <si>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</si>
  <si>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</si>
  <si>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</si>
  <si>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</si>
  <si>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</si>
  <si>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</si>
  <si>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</si>
  <si>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</si>
  <si>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</si>
  <si>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</si>
  <si>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</si>
  <si>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</si>
  <si>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</si>
  <si>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</si>
  <si>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</si>
  <si>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</si>
  <si>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</si>
  <si>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</si>
  <si>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</si>
  <si>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</si>
  <si>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</si>
  <si>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</si>
  <si>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</si>
  <si>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</si>
  <si>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</si>
  <si>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</si>
  <si>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</si>
  <si>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</si>
  <si>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</si>
  <si>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</si>
  <si>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</si>
  <si>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</si>
  <si>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</si>
  <si>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</si>
  <si>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</si>
  <si>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</si>
  <si>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</si>
  <si>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</si>
  <si>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</si>
  <si>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</si>
  <si>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</si>
  <si>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</si>
  <si>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</si>
  <si>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</si>
  <si>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</si>
  <si>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</si>
  <si>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</si>
  <si>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</si>
  <si>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</si>
  <si>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</si>
  <si>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</si>
  <si>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</si>
  <si>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</si>
  <si>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</si>
  <si>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</si>
  <si>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</si>
  <si>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</si>
  <si>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</si>
  <si>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</si>
  <si>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</si>
  <si>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</si>
  <si>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</si>
  <si>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</si>
  <si>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</si>
  <si>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</si>
  <si>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</si>
  <si>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</si>
  <si>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</si>
  <si>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</si>
  <si>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</si>
  <si>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</si>
  <si>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</si>
  <si>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</si>
  <si>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</si>
  <si>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</si>
  <si>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</si>
  <si>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</si>
  <si>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</si>
  <si>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</si>
  <si>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</si>
  <si>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</si>
  <si>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</si>
  <si>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</si>
  <si>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</si>
  <si>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</si>
  <si>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</si>
  <si>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</si>
  <si>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</si>
  <si>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</si>
  <si>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</si>
  <si>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</si>
  <si>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</si>
  <si>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</si>
  <si>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</si>
  <si>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</si>
  <si>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</si>
  <si>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</si>
  <si>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</si>
  <si>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</si>
  <si>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</si>
  <si>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</si>
  <si>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</si>
  <si>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</si>
  <si>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</si>
  <si>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</si>
  <si>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</si>
  <si>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</si>
  <si>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</si>
  <si>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</si>
  <si>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</si>
  <si>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</si>
  <si>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</si>
  <si>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</si>
  <si>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</si>
  <si>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</si>
  <si>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</si>
  <si>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</si>
  <si>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</si>
  <si>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</si>
  <si>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</si>
  <si>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</si>
  <si>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</si>
  <si>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</si>
  <si>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</si>
  <si>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</si>
  <si>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</si>
  <si>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</si>
  <si>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</si>
  <si>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</si>
  <si>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</si>
  <si>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</si>
  <si>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</si>
  <si>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</si>
  <si>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</si>
  <si>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</si>
  <si>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</si>
  <si>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</si>
  <si>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</si>
  <si>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</si>
  <si>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</si>
  <si>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</si>
  <si>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</si>
  <si>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</si>
  <si>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</si>
  <si>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</si>
  <si>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</si>
  <si>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</si>
  <si>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</si>
  <si>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</si>
  <si>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</si>
  <si>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</si>
  <si>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</si>
  <si>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</si>
  <si>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</si>
  <si>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</si>
  <si>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</si>
  <si>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</si>
  <si>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</si>
  <si>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</si>
  <si>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</si>
  <si>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</si>
  <si>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</si>
  <si>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</si>
  <si>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</si>
  <si>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</si>
  <si>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</si>
  <si>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</si>
  <si>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</si>
  <si>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</si>
  <si>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</si>
  <si>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</si>
  <si>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</si>
  <si>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</si>
  <si>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</si>
  <si>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</si>
  <si>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</si>
  <si>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</si>
  <si>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</si>
  <si>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</si>
  <si>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</si>
  <si>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</si>
  <si>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</si>
  <si>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</si>
  <si>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</si>
  <si>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</si>
  <si>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</si>
  <si>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</si>
  <si>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</si>
  <si>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</si>
  <si>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</si>
  <si>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</si>
  <si>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</si>
  <si>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</si>
  <si>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</si>
  <si>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</si>
  <si>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</si>
  <si>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</si>
  <si>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</si>
  <si>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</si>
  <si>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</si>
  <si>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</si>
  <si>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</si>
  <si>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</si>
  <si>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</si>
  <si>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</si>
  <si>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</si>
  <si>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</si>
  <si>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</si>
  <si>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</si>
  <si>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</si>
  <si>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</si>
  <si>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</si>
  <si>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</si>
  <si>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</si>
  <si>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</si>
  <si>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</si>
  <si>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</si>
  <si>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</si>
  <si>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</si>
  <si>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</si>
  <si>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</si>
  <si>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</si>
  <si>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</si>
  <si>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</si>
  <si>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</si>
  <si>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</si>
  <si>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</si>
  <si>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</si>
  <si>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</si>
  <si>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</si>
  <si>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</si>
  <si>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</si>
  <si>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</si>
  <si>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</si>
  <si>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</si>
  <si>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</si>
  <si>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</si>
  <si>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</si>
  <si>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</si>
  <si>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</si>
  <si>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</si>
  <si>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</si>
  <si>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</si>
  <si>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</si>
  <si>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</si>
  <si>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</si>
  <si>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</si>
  <si>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</si>
  <si>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</si>
  <si>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</si>
  <si>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</si>
  <si>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</si>
  <si>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</si>
  <si>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</si>
  <si>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</si>
  <si>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</si>
  <si>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</si>
  <si>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</si>
  <si>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</si>
  <si>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</si>
  <si>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</si>
  <si>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</si>
  <si>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</si>
  <si>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</si>
  <si>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</si>
  <si>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</si>
  <si>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</si>
  <si>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</si>
  <si>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</si>
  <si>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</si>
  <si>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</si>
  <si>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</si>
  <si>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</si>
  <si>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</si>
  <si>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</si>
  <si>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</si>
  <si>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</si>
  <si>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</si>
  <si>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</si>
  <si>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</si>
  <si>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</si>
  <si>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</si>
  <si>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</si>
  <si>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</si>
  <si>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</si>
  <si>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</si>
  <si>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</si>
  <si>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</si>
  <si>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</si>
  <si>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</si>
  <si>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</si>
  <si>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</si>
  <si>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</si>
  <si>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</si>
  <si>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</si>
  <si>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</si>
  <si>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</si>
  <si>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</si>
  <si>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</si>
  <si>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</si>
  <si>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</si>
  <si>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</si>
  <si>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</si>
  <si>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</si>
  <si>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</si>
  <si>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</si>
  <si>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</si>
  <si>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</si>
  <si>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</si>
  <si>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</si>
  <si>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</si>
  <si>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</si>
  <si>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</si>
  <si>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</si>
  <si>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</si>
  <si>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</si>
  <si>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</si>
  <si>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</si>
  <si>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</si>
  <si>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</si>
  <si>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</si>
  <si>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</si>
  <si>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</si>
  <si>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</si>
  <si>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</si>
  <si>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</si>
  <si>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</si>
  <si>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</si>
  <si>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</si>
  <si>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</si>
  <si>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</si>
  <si>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</si>
  <si>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</si>
  <si>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</si>
  <si>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</si>
  <si>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</si>
  <si>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</si>
  <si>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</si>
  <si>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</si>
  <si>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</si>
  <si>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</si>
  <si>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</si>
  <si>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</si>
  <si>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</si>
  <si>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</si>
  <si>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</si>
  <si>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</si>
  <si>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</si>
  <si>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</si>
  <si>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</si>
  <si>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</si>
  <si>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</si>
  <si>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</si>
  <si>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</si>
  <si>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</si>
  <si>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</si>
  <si>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</si>
  <si>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</si>
  <si>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</si>
  <si>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</si>
  <si>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</si>
  <si>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</si>
  <si>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</si>
  <si>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</si>
  <si>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</si>
  <si>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</si>
  <si>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</si>
  <si>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</si>
  <si>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</si>
  <si>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</si>
  <si>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</si>
  <si>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</si>
  <si>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</si>
  <si>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</si>
  <si>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</si>
  <si>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</si>
  <si>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</si>
  <si>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</si>
  <si>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</si>
  <si>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</si>
  <si>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</si>
  <si>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</si>
  <si>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</si>
  <si>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</si>
  <si>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</si>
  <si>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</si>
  <si>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</si>
  <si>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</si>
  <si>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</si>
  <si>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</si>
  <si>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</si>
  <si>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</si>
  <si>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</si>
  <si>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</si>
  <si>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</si>
  <si>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</si>
  <si>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</si>
  <si>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</si>
  <si>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</si>
  <si>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</si>
  <si>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</si>
  <si>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</si>
  <si>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</si>
  <si>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</si>
  <si>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</si>
  <si>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</si>
  <si>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</si>
  <si>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</si>
  <si>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</si>
  <si>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</si>
  <si>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</si>
  <si>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</si>
  <si>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</si>
  <si>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</si>
  <si>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</si>
  <si>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</si>
  <si>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</si>
  <si>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</si>
  <si>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</si>
  <si>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</si>
  <si>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</si>
  <si>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</si>
  <si>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</si>
  <si>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</si>
  <si>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</si>
  <si>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</si>
  <si>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</si>
  <si>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</si>
  <si>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</si>
  <si>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</si>
  <si>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</si>
  <si>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</si>
  <si>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</si>
  <si>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</si>
  <si>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</si>
  <si>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</si>
  <si>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</si>
  <si>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</si>
  <si>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</si>
  <si>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</si>
  <si>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</si>
  <si>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</si>
  <si>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</si>
  <si>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</si>
  <si>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</si>
  <si>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</si>
  <si>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</si>
  <si>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</si>
  <si>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</si>
  <si>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</si>
  <si>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</si>
  <si>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</si>
  <si>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</si>
  <si>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</si>
  <si>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</si>
  <si>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</si>
  <si>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</si>
  <si>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</si>
  <si>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</si>
  <si>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</si>
  <si>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</si>
  <si>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</si>
  <si>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</si>
  <si>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</si>
  <si>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</si>
  <si>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</si>
  <si>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</si>
  <si>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</si>
  <si>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</si>
  <si>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</si>
  <si>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</si>
  <si>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</si>
  <si>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</si>
  <si>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</si>
  <si>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</si>
  <si>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</si>
  <si>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</si>
  <si>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</si>
  <si>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</si>
  <si>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</si>
  <si>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</si>
  <si>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</si>
  <si>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</si>
  <si>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</si>
  <si>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</si>
  <si>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</si>
  <si>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</si>
  <si>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</si>
  <si>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</si>
  <si>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</si>
  <si>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</si>
  <si>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</si>
  <si>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</si>
  <si>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</si>
  <si>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</si>
  <si>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</si>
  <si>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</si>
  <si>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</si>
  <si>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</si>
  <si>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</si>
  <si>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</si>
  <si>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</si>
  <si>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</si>
  <si>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</si>
  <si>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</si>
  <si>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</si>
  <si>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</si>
  <si>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</si>
  <si>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</si>
  <si>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</si>
  <si>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</si>
  <si>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</si>
  <si>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</si>
  <si>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</si>
  <si>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</si>
  <si>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</si>
  <si>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</si>
  <si>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</si>
  <si>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</si>
  <si>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</si>
  <si>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</si>
  <si>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</si>
  <si>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</si>
  <si>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</si>
  <si>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</si>
  <si>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</si>
  <si>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</si>
  <si>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</si>
  <si>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</si>
  <si>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</si>
  <si>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</si>
  <si>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</si>
  <si>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</si>
  <si>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</si>
  <si>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</si>
  <si>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</si>
  <si>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</si>
  <si>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</si>
  <si>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</si>
  <si>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</si>
  <si>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</si>
  <si>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</si>
  <si>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</si>
  <si>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</si>
  <si>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</si>
  <si>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</si>
  <si>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</si>
  <si>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</si>
  <si>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</si>
  <si>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</si>
  <si>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</si>
  <si>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</si>
  <si>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</si>
  <si>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</si>
  <si>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</si>
  <si>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</si>
  <si>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</si>
  <si>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</si>
  <si>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</si>
  <si>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</si>
  <si>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</si>
  <si>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</si>
  <si>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</si>
  <si>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</si>
  <si>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</si>
  <si>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</si>
  <si>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</si>
  <si>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</si>
  <si>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</si>
  <si>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</si>
  <si>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</si>
  <si>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</si>
  <si>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</si>
  <si>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</si>
  <si>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</si>
  <si>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</si>
  <si>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</si>
  <si>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</si>
  <si>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</si>
  <si>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</si>
  <si>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</si>
  <si>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</si>
  <si>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</si>
  <si>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</si>
  <si>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</si>
  <si>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</si>
  <si>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</si>
  <si>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</si>
  <si>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</si>
  <si>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</si>
  <si>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</si>
  <si>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</si>
  <si>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</si>
  <si>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</si>
  <si>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</si>
  <si>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</si>
  <si>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</si>
  <si>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</si>
  <si>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</si>
  <si>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</si>
  <si>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</si>
  <si>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</si>
  <si>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</si>
  <si>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</si>
  <si>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</si>
  <si>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</si>
  <si>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</si>
  <si>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</si>
  <si>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</si>
  <si>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</si>
  <si>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</si>
  <si>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</si>
  <si>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</si>
  <si>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</si>
  <si>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</si>
  <si>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</si>
  <si>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</si>
  <si>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</si>
  <si>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</si>
  <si>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</si>
  <si>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</si>
  <si>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</si>
  <si>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</si>
  <si>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</si>
  <si>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</si>
  <si>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</si>
  <si>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</si>
  <si>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</si>
  <si>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</si>
  <si>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</si>
  <si>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</si>
  <si>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</si>
  <si>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</si>
  <si>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</si>
  <si>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</si>
  <si>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</si>
  <si>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</si>
  <si>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</si>
  <si>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</si>
  <si>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</si>
  <si>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</si>
  <si>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</si>
  <si>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</si>
  <si>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</si>
  <si>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</si>
  <si>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</si>
  <si>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</si>
  <si>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</si>
  <si>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</si>
  <si>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</si>
  <si>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</si>
  <si>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</si>
  <si>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</si>
  <si>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</si>
  <si>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</si>
  <si>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</si>
  <si>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</si>
  <si>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</si>
  <si>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</si>
  <si>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</si>
  <si>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</si>
  <si>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</si>
  <si>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</si>
  <si>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</si>
  <si>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</si>
  <si>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</si>
  <si>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</si>
  <si>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</si>
  <si>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</si>
  <si>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</si>
  <si>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</si>
  <si>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</si>
  <si>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</si>
  <si>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</si>
  <si>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</si>
  <si>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</si>
  <si>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</si>
  <si>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</si>
  <si>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</si>
  <si>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</si>
  <si>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</si>
  <si>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</si>
  <si>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</si>
  <si>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</si>
  <si>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</si>
  <si>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</si>
  <si>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</si>
  <si>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</si>
  <si>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</si>
  <si>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</si>
  <si>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</si>
  <si>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</si>
  <si>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</si>
  <si>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</si>
  <si>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</si>
  <si>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</si>
  <si>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</si>
  <si>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</si>
  <si>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</si>
  <si>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</si>
  <si>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</si>
  <si>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</si>
  <si>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</si>
  <si>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</si>
  <si>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</si>
  <si>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</si>
  <si>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</si>
  <si>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</si>
  <si>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</si>
  <si>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</si>
  <si>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</si>
  <si>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</si>
  <si>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</si>
  <si>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</si>
  <si>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</si>
  <si>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</si>
  <si>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</si>
  <si>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</si>
  <si>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</si>
  <si>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</si>
  <si>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</si>
  <si>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</si>
  <si>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</si>
  <si>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</si>
  <si>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</si>
  <si>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</si>
  <si>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</si>
  <si>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</si>
  <si>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</si>
  <si>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</si>
  <si>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</si>
  <si>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</si>
  <si>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</si>
  <si>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</si>
  <si>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</si>
  <si>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</si>
  <si>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</si>
  <si>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</si>
  <si>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</si>
  <si>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</si>
  <si>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</si>
  <si>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</si>
  <si>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</si>
  <si>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</si>
  <si>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</si>
  <si>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</si>
  <si>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</si>
  <si>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</si>
  <si>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</si>
  <si>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</si>
  <si>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</si>
  <si>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</si>
  <si>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</si>
  <si>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</si>
  <si>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</si>
  <si>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</si>
  <si>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</si>
  <si>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</si>
  <si>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</si>
  <si>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</si>
  <si>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</si>
  <si>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</si>
  <si>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</si>
  <si>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</si>
  <si>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</si>
  <si>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</si>
  <si>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</si>
  <si>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</si>
  <si>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</si>
  <si>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</si>
  <si>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</si>
  <si>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</si>
  <si>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</si>
  <si>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</si>
  <si>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</si>
  <si>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</si>
  <si>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</si>
  <si>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</si>
  <si>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</si>
  <si>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</si>
  <si>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</si>
  <si>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</si>
  <si>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</si>
  <si>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</si>
  <si>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</si>
  <si>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</si>
  <si>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</si>
  <si>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</si>
  <si>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</si>
  <si>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</si>
  <si>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</si>
  <si>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</si>
  <si>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</si>
  <si>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</si>
  <si>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</si>
  <si>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</si>
  <si>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</si>
  <si>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</si>
  <si>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</si>
  <si>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</si>
  <si>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</si>
  <si>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</si>
  <si>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</si>
  <si>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</si>
  <si>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</si>
  <si>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</si>
  <si>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</si>
  <si>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</si>
  <si>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</si>
  <si>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</si>
  <si>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</si>
  <si>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</si>
  <si>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</si>
  <si>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</si>
  <si>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</si>
  <si>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</si>
  <si>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</si>
  <si>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</si>
  <si>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</si>
  <si>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</si>
  <si>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</si>
  <si>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</si>
  <si>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</si>
  <si>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</si>
  <si>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</si>
  <si>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</si>
  <si>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</si>
  <si>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</si>
  <si>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</si>
  <si>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</si>
  <si>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</si>
  <si>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</si>
  <si>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</si>
  <si>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</si>
  <si>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</si>
  <si>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</si>
  <si>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</si>
  <si>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</si>
  <si>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</si>
  <si>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</si>
  <si>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</si>
  <si>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</si>
  <si>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</si>
  <si>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</si>
  <si>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</si>
  <si>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</si>
  <si>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</si>
  <si>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</si>
  <si>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</si>
  <si>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</si>
  <si>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</si>
  <si>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</si>
  <si>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</si>
  <si>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</si>
  <si>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</si>
  <si>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</si>
  <si>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</si>
  <si>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</si>
  <si>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</si>
  <si>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</si>
  <si>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</si>
  <si>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</si>
  <si>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</si>
  <si>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</si>
  <si>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</si>
  <si>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</si>
  <si>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</si>
  <si>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</si>
  <si>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</si>
  <si>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</si>
  <si>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</si>
  <si>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</si>
  <si>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</si>
  <si>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</si>
  <si>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</si>
  <si>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</si>
  <si>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</si>
  <si>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</si>
  <si>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</si>
  <si>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</si>
  <si>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</si>
  <si>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</si>
  <si>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</si>
  <si>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</si>
  <si>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</si>
  <si>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</si>
  <si>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</si>
  <si>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</si>
  <si>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</si>
  <si>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</si>
  <si>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</si>
  <si>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</si>
  <si>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</si>
  <si>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</si>
  <si>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</si>
  <si>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</si>
  <si>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</si>
  <si>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</si>
  <si>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</si>
  <si>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</si>
  <si>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</si>
  <si>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</si>
  <si>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</si>
  <si>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</si>
  <si>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</si>
  <si>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</si>
  <si>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</si>
  <si>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</si>
  <si>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</si>
  <si>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</si>
  <si>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</si>
  <si>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</si>
  <si>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</si>
  <si>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</si>
  <si>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</si>
  <si>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</si>
  <si>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</si>
  <si>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</si>
  <si>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</si>
  <si>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</si>
  <si>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</si>
  <si>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</si>
  <si>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</si>
  <si>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</si>
  <si>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</si>
  <si>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</si>
  <si>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</si>
  <si>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</si>
  <si>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</si>
  <si>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</si>
  <si>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</si>
  <si>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</si>
  <si>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</si>
  <si>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</si>
  <si>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</si>
  <si>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</si>
  <si>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</si>
  <si>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</si>
  <si>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</si>
  <si>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</si>
  <si>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</si>
  <si>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</si>
  <si>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</si>
  <si>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</si>
  <si>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</si>
  <si>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</si>
  <si>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</si>
  <si>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</si>
  <si>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</si>
  <si>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</si>
  <si>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</si>
  <si>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</si>
  <si>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</si>
  <si>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</si>
  <si>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</si>
  <si>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</si>
  <si>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</si>
  <si>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</si>
  <si>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</si>
  <si>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</si>
  <si>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</si>
  <si>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</si>
  <si>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</si>
  <si>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</si>
  <si>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</si>
  <si>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</si>
  <si>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</si>
  <si>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</si>
  <si>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</si>
  <si>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</si>
  <si>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</si>
  <si>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</si>
  <si>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</si>
  <si>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</si>
  <si>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</si>
  <si>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</si>
  <si>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</si>
  <si>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</si>
  <si>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</si>
  <si>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</si>
  <si>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</si>
  <si>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</si>
  <si>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</si>
  <si>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</si>
  <si>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</si>
  <si>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</si>
  <si>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</si>
  <si>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</si>
  <si>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</si>
  <si>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</si>
  <si>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</si>
  <si>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</si>
  <si>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</si>
  <si>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</si>
  <si>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</si>
  <si>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</si>
  <si>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</si>
  <si>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</si>
  <si>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</si>
  <si>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</si>
  <si>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</si>
  <si>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</si>
  <si>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</si>
  <si>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</si>
  <si>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</si>
  <si>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</si>
  <si>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</si>
  <si>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</si>
  <si>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</si>
  <si>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</si>
  <si>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</si>
  <si>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</si>
  <si>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</si>
  <si>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</si>
  <si>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</si>
  <si>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</si>
  <si>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</si>
  <si>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</si>
  <si>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</si>
  <si>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</si>
  <si>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</si>
  <si>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</si>
  <si>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</si>
  <si>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</si>
  <si>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</si>
  <si>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</si>
  <si>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</si>
  <si>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</si>
  <si>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</si>
  <si>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</si>
  <si>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</si>
  <si>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</si>
  <si>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</si>
  <si>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</si>
  <si>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</si>
  <si>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</si>
  <si>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</si>
  <si>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</si>
  <si>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</si>
  <si>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</si>
  <si>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</si>
  <si>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</si>
  <si>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</si>
  <si>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</si>
  <si>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</si>
  <si>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</si>
  <si>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</si>
  <si>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</si>
  <si>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</si>
  <si>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</si>
  <si>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</si>
  <si>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</si>
  <si>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</si>
  <si>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</si>
  <si>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</si>
  <si>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</si>
  <si>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</si>
  <si>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</si>
  <si>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</si>
  <si>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</si>
  <si>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</si>
  <si>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</si>
  <si>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</si>
  <si>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</si>
  <si>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</si>
  <si>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</si>
  <si>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</si>
  <si>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</si>
  <si>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</si>
  <si>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</si>
  <si>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</si>
  <si>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</si>
  <si>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</si>
  <si>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</si>
  <si>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</si>
  <si>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</si>
  <si>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</si>
  <si>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</si>
  <si>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</si>
  <si>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</si>
  <si>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</si>
  <si>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</si>
  <si>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</si>
  <si>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</si>
  <si>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</si>
  <si>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</si>
  <si>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</si>
  <si>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</si>
  <si>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</si>
  <si>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</si>
  <si>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</si>
  <si>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</si>
  <si>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</si>
  <si>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</si>
  <si>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</si>
  <si>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</si>
  <si>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</si>
  <si>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</si>
  <si>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</si>
  <si>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</si>
  <si>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</si>
  <si>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</si>
  <si>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</si>
  <si>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</si>
  <si>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</si>
  <si>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</si>
  <si>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</si>
  <si>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</si>
  <si>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</si>
  <si>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</si>
  <si>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</si>
  <si>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</si>
  <si>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</si>
  <si>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</si>
  <si>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</si>
  <si>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</si>
  <si>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</si>
  <si>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</si>
  <si>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</si>
  <si>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</si>
  <si>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</si>
  <si>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</si>
  <si>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</si>
  <si>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</si>
  <si>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</si>
  <si>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</si>
  <si>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</si>
  <si>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</si>
  <si>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</si>
  <si>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</si>
  <si>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</si>
  <si>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</si>
  <si>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</si>
  <si>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</si>
  <si>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</si>
  <si>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</si>
  <si>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</si>
  <si>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</si>
  <si>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</si>
  <si>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</si>
  <si>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</si>
  <si>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</si>
  <si>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</si>
  <si>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</si>
  <si>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</si>
  <si>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</si>
  <si>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</si>
  <si>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</si>
  <si>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</si>
  <si>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</si>
  <si>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</si>
  <si>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</si>
  <si>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</si>
  <si>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</si>
  <si>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</si>
  <si>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</si>
  <si>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</si>
  <si>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</si>
  <si>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</si>
  <si>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</si>
  <si>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</si>
  <si>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</si>
  <si>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</si>
  <si>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</si>
  <si>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</si>
  <si>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</si>
  <si>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</si>
  <si>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</si>
  <si>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</si>
  <si>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</si>
  <si>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</si>
  <si>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</si>
  <si>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</si>
  <si>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</si>
  <si>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</si>
  <si>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</si>
  <si>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</si>
  <si>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</si>
  <si>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</si>
  <si>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</si>
  <si>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</si>
  <si>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</si>
  <si>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</si>
  <si>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</si>
  <si>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</si>
  <si>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</si>
  <si>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</si>
  <si>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</si>
  <si>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</si>
  <si>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</si>
  <si>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</si>
  <si>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</si>
  <si>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</si>
  <si>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</si>
  <si>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</si>
  <si>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</si>
  <si>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</si>
  <si>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</si>
  <si>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</si>
  <si>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</si>
  <si>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</si>
  <si>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</si>
  <si>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</si>
  <si>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</si>
  <si>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</si>
  <si>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</si>
  <si>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</si>
  <si>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</si>
  <si>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</si>
  <si>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</si>
  <si>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</si>
  <si>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</si>
  <si>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</si>
  <si>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</si>
  <si>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</si>
  <si>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</si>
  <si>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</si>
  <si>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</si>
  <si>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</si>
  <si>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</si>
  <si>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</si>
  <si>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</si>
  <si>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</si>
  <si>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</si>
  <si>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</si>
  <si>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</si>
  <si>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</si>
  <si>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</si>
  <si>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</si>
  <si>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</si>
  <si>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</si>
  <si>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</si>
  <si>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</si>
  <si>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</si>
  <si>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</si>
  <si>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</si>
  <si>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</si>
  <si>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</si>
  <si>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</si>
  <si>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</si>
  <si>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</si>
  <si>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</si>
  <si>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</si>
  <si>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</si>
  <si>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</si>
  <si>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</si>
  <si>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</si>
  <si>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</si>
  <si>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</si>
  <si>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</si>
  <si>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</si>
  <si>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</si>
  <si>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</si>
  <si>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</si>
  <si>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</si>
  <si>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</si>
  <si>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</si>
  <si>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</si>
  <si>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</si>
  <si>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</si>
  <si>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</si>
  <si>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</si>
  <si>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</si>
  <si>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</si>
  <si>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</si>
  <si>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</si>
  <si>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</si>
  <si>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</si>
  <si>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</si>
  <si>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</si>
  <si>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</si>
  <si>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</si>
  <si>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</si>
  <si>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</si>
  <si>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</si>
  <si>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</si>
  <si>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</si>
  <si>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</si>
  <si>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</si>
  <si>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</si>
  <si>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</si>
  <si>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</si>
  <si>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</si>
  <si>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</si>
  <si>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</si>
  <si>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</si>
  <si>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</si>
  <si>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</si>
  <si>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</si>
  <si>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</si>
  <si>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</si>
  <si>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</si>
  <si>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</si>
  <si>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</si>
  <si>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</si>
  <si>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</si>
  <si>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</si>
  <si>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</si>
  <si>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</si>
  <si>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</si>
  <si>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</si>
  <si>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</si>
  <si>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</si>
  <si>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</si>
  <si>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</si>
  <si>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</si>
  <si>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</si>
  <si>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</si>
  <si>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</si>
  <si>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</si>
  <si>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</si>
  <si>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</si>
  <si>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</si>
  <si>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</si>
  <si>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</si>
  <si>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</si>
  <si>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</si>
  <si>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</si>
  <si>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</si>
  <si>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</si>
  <si>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</si>
  <si>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</si>
  <si>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</si>
  <si>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</si>
  <si>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</si>
  <si>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</si>
  <si>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</si>
  <si>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</si>
  <si>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</si>
  <si>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</si>
  <si>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</si>
  <si>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</si>
  <si>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</si>
  <si>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</si>
  <si>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</si>
  <si>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</si>
  <si>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</si>
  <si>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</si>
  <si>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</si>
  <si>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</si>
  <si>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</si>
  <si>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</si>
  <si>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</si>
  <si>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</si>
  <si>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</si>
  <si>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</si>
  <si>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</si>
  <si>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</si>
  <si>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</si>
  <si>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</si>
  <si>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</si>
  <si>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</si>
  <si>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</si>
  <si>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</si>
  <si>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</si>
  <si>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</si>
  <si>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</si>
  <si>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</si>
  <si>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</si>
  <si>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</si>
  <si>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</si>
  <si>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</si>
  <si>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</si>
  <si>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</si>
  <si>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</si>
  <si>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</si>
  <si>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</si>
  <si>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</si>
  <si>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</si>
  <si>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</si>
  <si>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</si>
  <si>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</si>
  <si>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</si>
  <si>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</si>
  <si>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</si>
  <si>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</si>
  <si>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</si>
  <si>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</si>
  <si>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</si>
  <si>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</si>
  <si>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</si>
  <si>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</si>
  <si>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</si>
  <si>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</si>
  <si>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</si>
  <si>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</si>
  <si>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</si>
  <si>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</si>
  <si>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</si>
  <si>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</si>
  <si>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</si>
  <si>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</si>
  <si>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</si>
  <si>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</si>
  <si>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</si>
  <si>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</si>
  <si>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</si>
  <si>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</si>
  <si>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</si>
  <si>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</si>
  <si>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</si>
  <si>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</si>
  <si>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</si>
  <si>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</si>
  <si>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</si>
  <si>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</si>
  <si>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</si>
  <si>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</si>
  <si>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</si>
  <si>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</si>
  <si>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</si>
  <si>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</si>
  <si>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</si>
  <si>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</si>
  <si>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</si>
  <si>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</si>
  <si>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</si>
  <si>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</si>
  <si>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</si>
  <si>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</si>
  <si>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</si>
  <si>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</si>
  <si>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</si>
  <si>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</si>
  <si>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</si>
  <si>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</si>
  <si>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</si>
  <si>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</si>
  <si>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</si>
  <si>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</si>
  <si>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</si>
  <si>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</si>
  <si>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</si>
  <si>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</si>
  <si>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</si>
  <si>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</si>
  <si>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</si>
  <si>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</si>
  <si>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</si>
  <si>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</si>
  <si>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</si>
  <si>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</si>
  <si>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</si>
  <si>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</si>
  <si>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</si>
  <si>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</si>
  <si>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</si>
  <si>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</si>
  <si>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</si>
  <si>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</si>
  <si>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</si>
  <si>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</si>
  <si>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</si>
  <si>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</si>
  <si>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</si>
  <si>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</si>
  <si>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</si>
  <si>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</si>
  <si>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</si>
  <si>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</si>
  <si>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</si>
  <si>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</si>
  <si>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</si>
  <si>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</si>
  <si>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</si>
  <si>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</si>
  <si>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</si>
  <si>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</si>
  <si>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</si>
  <si>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</si>
  <si>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</si>
  <si>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</si>
  <si>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</si>
  <si>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</si>
  <si>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</si>
  <si>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</si>
  <si>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</si>
  <si>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</si>
  <si>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</si>
  <si>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</si>
  <si>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</si>
  <si>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</si>
  <si>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</si>
  <si>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</si>
  <si>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</si>
  <si>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</si>
  <si>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</si>
  <si>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</si>
  <si>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</si>
  <si>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</si>
  <si>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</si>
  <si>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</si>
  <si>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</si>
  <si>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</si>
  <si>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</si>
  <si>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</si>
  <si>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</si>
  <si>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</si>
  <si>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</si>
  <si>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</si>
  <si>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</si>
  <si>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</si>
  <si>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</si>
  <si>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</si>
  <si>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</si>
  <si>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</si>
  <si>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</si>
  <si>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</si>
  <si>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</si>
  <si>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</si>
  <si>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</si>
  <si>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</si>
  <si>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</si>
  <si>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</si>
  <si>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</si>
  <si>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</si>
  <si>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</si>
  <si>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</si>
  <si>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</si>
  <si>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</si>
  <si>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</si>
  <si>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</si>
  <si>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</si>
  <si>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</si>
  <si>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</si>
  <si>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</si>
  <si>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</si>
  <si>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</si>
  <si>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</si>
  <si>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</si>
  <si>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</si>
  <si>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</si>
  <si>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</si>
  <si>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</si>
  <si>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</si>
  <si>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</si>
  <si>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</si>
  <si>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</si>
  <si>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</si>
  <si>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</si>
  <si>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</si>
  <si>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</si>
  <si>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</si>
  <si>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</si>
  <si>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</si>
  <si>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</si>
  <si>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</si>
  <si>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</si>
  <si>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</si>
  <si>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</si>
  <si>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</si>
  <si>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</si>
  <si>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</si>
  <si>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</si>
  <si>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</si>
  <si>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</si>
  <si>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</si>
  <si>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</si>
  <si>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</si>
  <si>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</si>
  <si>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</si>
  <si>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</si>
  <si>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</si>
  <si>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</si>
  <si>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</si>
  <si>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</si>
  <si>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</si>
  <si>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</si>
  <si>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</si>
  <si>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</si>
  <si>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</si>
  <si>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</si>
  <si>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</si>
  <si>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</si>
  <si>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</si>
  <si>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</si>
  <si>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</si>
  <si>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</si>
  <si>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</si>
  <si>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</si>
  <si>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</si>
  <si>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</si>
  <si>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</si>
  <si>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</si>
  <si>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</si>
  <si>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</si>
  <si>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</si>
  <si>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</si>
  <si>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</si>
  <si>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</si>
  <si>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</si>
  <si>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</si>
  <si>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</si>
  <si>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</si>
  <si>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</si>
  <si>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</si>
  <si>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</si>
  <si>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</si>
  <si>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</si>
  <si>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</si>
  <si>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</si>
  <si>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</si>
  <si>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</si>
  <si>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</si>
  <si>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</si>
  <si>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</si>
  <si>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</si>
  <si>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</si>
  <si>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</si>
  <si>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</si>
  <si>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</si>
  <si>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</si>
  <si>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</si>
  <si>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</si>
  <si>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</si>
  <si>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</si>
  <si>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</si>
  <si>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</si>
  <si>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</si>
  <si>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</si>
  <si>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</si>
  <si>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</si>
  <si>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</si>
  <si>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</si>
  <si>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</si>
  <si>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</si>
  <si>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</si>
  <si>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</si>
  <si>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</si>
  <si>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</si>
  <si>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</si>
  <si>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</si>
  <si>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</si>
  <si>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</si>
  <si>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</si>
  <si>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</si>
  <si>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</si>
  <si>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</si>
  <si>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</si>
  <si>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</si>
  <si>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</si>
  <si>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</si>
  <si>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</si>
  <si>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</si>
  <si>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</si>
  <si>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</si>
  <si>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</si>
  <si>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</si>
  <si>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</si>
  <si>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</si>
  <si>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</si>
  <si>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</si>
  <si>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</si>
  <si>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</si>
  <si>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</si>
  <si>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</si>
  <si>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</si>
  <si>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</si>
  <si>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</si>
  <si>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</si>
  <si>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</si>
  <si>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</si>
  <si>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</si>
  <si>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</si>
  <si>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</si>
  <si>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</si>
  <si>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</si>
  <si>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</si>
  <si>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</si>
  <si>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</si>
  <si>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</si>
  <si>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</si>
  <si>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</si>
  <si>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</si>
  <si>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</si>
  <si>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</si>
  <si>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</si>
  <si>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</si>
  <si>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</si>
  <si>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</si>
  <si>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</si>
  <si>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</si>
  <si>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</si>
  <si>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</si>
  <si>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</si>
  <si>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</si>
  <si>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</si>
  <si>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</si>
  <si>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</si>
  <si>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</si>
  <si>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</si>
  <si>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</si>
  <si>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</si>
  <si>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</si>
  <si>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</si>
  <si>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</si>
  <si>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</si>
  <si>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</si>
  <si>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</si>
  <si>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</si>
  <si>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</si>
  <si>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</si>
  <si>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</si>
  <si>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</si>
  <si>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</si>
  <si>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</si>
  <si>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</si>
  <si>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</si>
  <si>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</si>
  <si>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</si>
  <si>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</si>
  <si>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</si>
  <si>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</si>
  <si>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</si>
  <si>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</si>
  <si>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</si>
  <si>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</si>
  <si>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</si>
  <si>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</si>
  <si>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</si>
  <si>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</si>
  <si>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</si>
  <si>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</si>
  <si>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</si>
  <si>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</si>
  <si>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</si>
  <si>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</si>
  <si>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</si>
  <si>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</si>
  <si>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</si>
  <si>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</si>
  <si>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</si>
  <si>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</si>
  <si>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</si>
  <si>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</si>
  <si>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</si>
  <si>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</si>
  <si>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</si>
  <si>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</si>
  <si>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</si>
  <si>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</si>
  <si>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</si>
  <si>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</si>
  <si>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</si>
  <si>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</si>
  <si>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</si>
  <si>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</si>
  <si>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</si>
  <si>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</si>
  <si>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</si>
  <si>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</si>
  <si>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</si>
  <si>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</si>
  <si>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</si>
  <si>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</si>
  <si>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</si>
  <si>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</si>
  <si>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</si>
  <si>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</si>
  <si>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</si>
  <si>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</si>
  <si>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</si>
  <si>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</si>
  <si>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</si>
  <si>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</si>
  <si>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</si>
  <si>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</si>
  <si>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</si>
  <si>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</si>
  <si>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</si>
  <si>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</si>
  <si>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</si>
  <si>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</si>
  <si>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</si>
  <si>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</si>
  <si>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</si>
  <si>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</si>
  <si>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</si>
  <si>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</si>
  <si>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</si>
  <si>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</si>
  <si>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</si>
  <si>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</si>
  <si>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</si>
  <si>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</si>
  <si>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</si>
  <si>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</si>
  <si>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</si>
  <si>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</si>
  <si>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</si>
  <si>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</si>
  <si>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</si>
  <si>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</si>
  <si>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</si>
  <si>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</si>
  <si>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</si>
  <si>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</si>
  <si>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</si>
  <si>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</si>
  <si>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</si>
  <si>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</si>
  <si>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</si>
  <si>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</si>
  <si>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</si>
  <si>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</si>
  <si>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</si>
  <si>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</si>
  <si>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</si>
  <si>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</si>
  <si>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</si>
  <si>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</si>
  <si>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</si>
  <si>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</si>
  <si>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</si>
  <si>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</si>
  <si>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</si>
  <si>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</si>
  <si>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</si>
  <si>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</si>
  <si>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</si>
  <si>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</si>
  <si>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</si>
  <si>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</si>
  <si>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</si>
  <si>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</si>
  <si>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</si>
  <si>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</si>
  <si>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</si>
  <si>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</si>
  <si>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</si>
  <si>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</si>
  <si>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</si>
  <si>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</si>
  <si>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</si>
  <si>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</si>
  <si>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</si>
  <si>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</si>
  <si>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</si>
  <si>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</si>
  <si>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</si>
  <si>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</si>
  <si>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</si>
  <si>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</si>
  <si>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</si>
  <si>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</si>
  <si>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</si>
  <si>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</si>
  <si>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</si>
  <si>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</si>
  <si>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</si>
  <si>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</si>
  <si>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</si>
  <si>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</si>
  <si>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</si>
  <si>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</si>
  <si>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</si>
  <si>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</si>
  <si>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</si>
  <si>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</si>
  <si>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</si>
  <si>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</si>
  <si>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</si>
  <si>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</si>
  <si>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</si>
  <si>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</si>
  <si>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</si>
  <si>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</si>
  <si>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</si>
  <si>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</si>
  <si>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</si>
  <si>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</si>
  <si>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</si>
  <si>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</si>
  <si>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</si>
  <si>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</si>
  <si>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</si>
  <si>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</si>
  <si>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</si>
  <si>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</si>
  <si>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</si>
  <si>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</si>
  <si>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</si>
  <si>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</si>
  <si>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</si>
  <si>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</si>
  <si>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</si>
  <si>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</si>
  <si>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</si>
  <si>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</si>
  <si>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</si>
  <si>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</si>
  <si>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</si>
  <si>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</si>
  <si>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</si>
  <si>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</si>
  <si>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</si>
  <si>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</si>
  <si>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</si>
  <si>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</si>
  <si>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</si>
  <si>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</si>
  <si>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</si>
  <si>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</si>
  <si>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</si>
  <si>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</si>
  <si>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</si>
  <si>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</si>
  <si>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</si>
  <si>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</si>
  <si>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</si>
  <si>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</si>
  <si>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</si>
  <si>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</si>
  <si>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</si>
  <si>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</si>
  <si>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</si>
  <si>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</si>
  <si>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</si>
  <si>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</si>
  <si>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</si>
  <si>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</si>
  <si>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</si>
  <si>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</si>
  <si>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</si>
  <si>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</si>
  <si>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</si>
  <si>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</si>
  <si>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</si>
  <si>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</si>
  <si>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</si>
  <si>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</si>
  <si>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</si>
  <si>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</si>
  <si>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</si>
  <si>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</si>
  <si>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</si>
  <si>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</si>
  <si>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</si>
  <si>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</si>
  <si>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</si>
  <si>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</si>
  <si>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</si>
  <si>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</si>
  <si>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</si>
  <si>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</si>
  <si>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</si>
  <si>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</si>
  <si>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</si>
  <si>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</si>
  <si>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</si>
  <si>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</si>
  <si>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</si>
  <si>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</si>
  <si>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</si>
  <si>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</si>
  <si>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</si>
  <si>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</si>
  <si>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</si>
  <si>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</si>
  <si>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</si>
  <si>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</si>
  <si>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</si>
  <si>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</si>
  <si>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</si>
  <si>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</si>
  <si>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</si>
  <si>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</si>
  <si>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</si>
  <si>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</si>
  <si>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</si>
  <si>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</si>
  <si>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</si>
  <si>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</si>
  <si>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</si>
  <si>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</si>
  <si>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</si>
  <si>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</si>
  <si>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</si>
  <si>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</si>
  <si>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</si>
  <si>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</si>
  <si>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</si>
  <si>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</si>
  <si>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</si>
  <si>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</si>
  <si>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</si>
  <si>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</si>
  <si>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</si>
  <si>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</si>
  <si>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</si>
  <si>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</si>
  <si>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</si>
  <si>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</si>
  <si>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</si>
  <si>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</si>
  <si>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</si>
  <si>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</si>
  <si>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</si>
  <si>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</si>
  <si>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</si>
  <si>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</si>
  <si>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</si>
  <si>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</si>
  <si>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</si>
  <si>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</si>
  <si>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</si>
  <si>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</si>
  <si>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</si>
  <si>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</si>
  <si>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</si>
  <si>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</si>
  <si>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</si>
  <si>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</si>
  <si>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</si>
  <si>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</si>
  <si>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</si>
  <si>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</si>
  <si>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</si>
  <si>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</si>
  <si>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</si>
  <si>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</si>
  <si>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</si>
  <si>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</si>
  <si>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</si>
  <si>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</si>
  <si>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</si>
  <si>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</si>
  <si>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</si>
  <si>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</si>
  <si>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</si>
  <si>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</si>
  <si>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</si>
  <si>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</si>
  <si>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</si>
  <si>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</si>
  <si>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</si>
  <si>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</si>
  <si>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</si>
  <si>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</si>
  <si>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</si>
  <si>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</si>
  <si>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</si>
  <si>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</si>
  <si>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</si>
  <si>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</si>
  <si>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</si>
  <si>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</si>
  <si>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</si>
  <si>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</si>
  <si>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</si>
  <si>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</si>
  <si>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</si>
  <si>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</si>
  <si>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</si>
  <si>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</si>
  <si>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</si>
  <si>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</si>
  <si>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</si>
  <si>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</si>
  <si>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</si>
  <si>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</si>
  <si>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</si>
  <si>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</si>
  <si>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</si>
  <si>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</si>
  <si>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</si>
  <si>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</si>
  <si>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</si>
  <si>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</si>
  <si>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</si>
  <si>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</si>
  <si>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</si>
  <si>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</si>
  <si>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</si>
  <si>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</si>
  <si>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</si>
  <si>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</si>
  <si>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</si>
  <si>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</si>
  <si>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</si>
  <si>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</si>
  <si>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</si>
  <si>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</si>
  <si>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</si>
  <si>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</si>
  <si>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</si>
  <si>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</si>
  <si>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</si>
  <si>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</si>
  <si>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</si>
  <si>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</si>
  <si>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</si>
  <si>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</si>
  <si>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</si>
  <si>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</si>
  <si>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</si>
  <si>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</si>
  <si>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</si>
  <si>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</si>
  <si>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</si>
  <si>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</si>
  <si>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</si>
  <si>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</si>
  <si>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</si>
  <si>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</si>
  <si>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</si>
  <si>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</si>
  <si>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</si>
  <si>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</si>
  <si>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</si>
  <si>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</si>
  <si>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</si>
  <si>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</si>
  <si>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</si>
  <si>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</si>
  <si>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</si>
  <si>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</si>
  <si>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</si>
  <si>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</si>
  <si>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</si>
  <si>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</si>
  <si>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</si>
  <si>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</si>
  <si>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</si>
  <si>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</si>
  <si>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</si>
  <si>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</si>
  <si>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</si>
  <si>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</si>
  <si>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</si>
  <si>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</si>
  <si>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</si>
  <si>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</si>
  <si>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</si>
  <si>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</si>
  <si>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</si>
  <si>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</si>
  <si>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</si>
  <si>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</si>
  <si>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</si>
  <si>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</si>
  <si>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</si>
  <si>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</si>
  <si>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</si>
  <si>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</si>
  <si>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</si>
  <si>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</si>
  <si>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</si>
  <si>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</si>
  <si>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</si>
  <si>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</si>
  <si>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</si>
  <si>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</si>
  <si>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</si>
  <si>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</si>
  <si>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</si>
  <si>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</si>
  <si>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</si>
  <si>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</si>
  <si>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</si>
  <si>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</si>
  <si>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</si>
  <si>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</si>
  <si>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</si>
  <si>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</si>
  <si>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</si>
  <si>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</si>
  <si>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</si>
  <si>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</si>
  <si>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</si>
  <si>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</si>
  <si>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</si>
  <si>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</si>
  <si>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</si>
  <si>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</si>
  <si>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</si>
  <si>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</si>
  <si>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</si>
  <si>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</si>
  <si>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</si>
  <si>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</si>
  <si>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</si>
  <si>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</si>
  <si>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</si>
  <si>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</si>
  <si>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</si>
  <si>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</si>
  <si>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</si>
  <si>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</si>
  <si>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</si>
  <si>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</si>
  <si>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</si>
  <si>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</si>
  <si>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</si>
  <si>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</si>
  <si>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</si>
  <si>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</si>
  <si>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</si>
  <si>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</si>
  <si>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</si>
  <si>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</si>
  <si>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</si>
  <si>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</si>
  <si>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</si>
  <si>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</si>
  <si>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</si>
  <si>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</si>
  <si>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</si>
  <si>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</si>
  <si>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</si>
  <si>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</si>
  <si>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</si>
  <si>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</si>
  <si>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</si>
  <si>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</si>
  <si>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</si>
  <si>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</si>
  <si>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</si>
  <si>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</si>
  <si>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</si>
  <si>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</si>
  <si>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</si>
  <si>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</si>
  <si>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</si>
  <si>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</si>
  <si>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</si>
  <si>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</si>
  <si>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</si>
  <si>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</si>
  <si>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</si>
  <si>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</si>
  <si>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</si>
  <si>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</si>
  <si>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</si>
  <si>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</si>
  <si>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</si>
  <si>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</si>
  <si>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</si>
  <si>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</si>
  <si>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</si>
  <si>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</si>
  <si>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</si>
  <si>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</si>
  <si>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</si>
  <si>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</si>
  <si>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</si>
  <si>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</si>
  <si>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</si>
  <si>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</si>
  <si>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</si>
  <si>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</si>
  <si>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</si>
  <si>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</si>
  <si>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</si>
  <si>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</si>
  <si>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</si>
  <si>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</si>
  <si>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</si>
  <si>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</si>
  <si>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</si>
  <si>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</si>
  <si>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</si>
  <si>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</si>
  <si>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</si>
  <si>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</si>
  <si>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</si>
  <si>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</si>
  <si>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</si>
  <si>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</si>
  <si>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</si>
  <si>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</si>
  <si>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</si>
  <si>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</si>
  <si>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</si>
  <si>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</si>
  <si>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</si>
  <si>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</si>
  <si>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</si>
  <si>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</si>
  <si>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</si>
  <si>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</si>
  <si>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</si>
  <si>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</si>
  <si>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</si>
  <si>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</si>
  <si>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</si>
  <si>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</si>
  <si>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</si>
  <si>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</si>
  <si>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</si>
  <si>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</si>
  <si>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</si>
  <si>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</si>
  <si>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</si>
  <si>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</si>
  <si>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</si>
  <si>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</si>
  <si>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</si>
  <si>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</si>
  <si>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</si>
  <si>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</si>
  <si>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</si>
  <si>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</si>
  <si>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</si>
  <si>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</si>
  <si>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</si>
  <si>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</si>
  <si>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</si>
  <si>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</si>
  <si>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</si>
  <si>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</si>
  <si>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</si>
  <si>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</si>
  <si>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</si>
  <si>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</si>
  <si>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</si>
  <si>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</si>
  <si>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</si>
  <si>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</si>
  <si>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</si>
  <si>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</si>
  <si>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</si>
  <si>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</si>
  <si>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</si>
  <si>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</si>
  <si>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</si>
  <si>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</si>
  <si>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</si>
  <si>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</si>
  <si>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</si>
  <si>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</si>
  <si>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</si>
  <si>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</si>
  <si>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</si>
  <si>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</si>
  <si>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</si>
  <si>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</si>
  <si>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</si>
  <si>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</si>
  <si>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</si>
  <si>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</si>
  <si>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</si>
  <si>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</si>
  <si>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</si>
  <si>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</si>
  <si>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</si>
  <si>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</si>
  <si>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</si>
  <si>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</si>
  <si>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</si>
  <si>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</si>
  <si>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</si>
  <si>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</si>
  <si>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</si>
  <si>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</si>
  <si>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</si>
  <si>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</si>
  <si>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</si>
  <si>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</si>
  <si>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</si>
  <si>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</si>
  <si>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</si>
  <si>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</si>
  <si>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</si>
  <si>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</si>
  <si>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</si>
  <si>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</si>
  <si>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</si>
  <si>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</si>
  <si>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</si>
  <si>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</si>
  <si>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</si>
  <si>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</si>
  <si>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</si>
  <si>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</si>
  <si>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</si>
  <si>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</si>
  <si>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</si>
  <si>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</si>
  <si>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</si>
  <si>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</si>
  <si>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</si>
  <si>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</si>
  <si>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</si>
  <si>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</si>
  <si>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</si>
  <si>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</si>
  <si>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</si>
  <si>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</si>
  <si>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</si>
  <si>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</si>
  <si>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</si>
  <si>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</si>
  <si>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</si>
  <si>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</si>
  <si>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</si>
  <si>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</si>
  <si>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</si>
  <si>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</si>
  <si>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</si>
  <si>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</si>
  <si>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</si>
  <si>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</si>
  <si>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</si>
  <si>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</si>
  <si>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</si>
  <si>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</si>
  <si>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</si>
  <si>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</si>
  <si>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</si>
  <si>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</si>
  <si>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</si>
  <si>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</si>
  <si>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</si>
  <si>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</si>
  <si>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</si>
  <si>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</si>
  <si>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</si>
  <si>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</si>
  <si>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</si>
  <si>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</si>
  <si>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</si>
  <si>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</si>
  <si>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</si>
  <si>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</si>
  <si>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</si>
  <si>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</si>
  <si>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</si>
  <si>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</si>
  <si>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</si>
  <si>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</si>
  <si>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</si>
  <si>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</si>
  <si>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</si>
  <si>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</si>
  <si>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</si>
  <si>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</si>
  <si>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</si>
  <si>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</si>
  <si>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</si>
  <si>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</si>
  <si>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</si>
  <si>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</si>
  <si>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</si>
  <si>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</si>
  <si>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</si>
  <si>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</si>
  <si>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</si>
  <si>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</si>
  <si>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</si>
  <si>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</si>
  <si>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</si>
  <si>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</si>
  <si>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</si>
  <si>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</si>
  <si>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</si>
  <si>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</si>
  <si>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</si>
  <si>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</si>
  <si>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</si>
  <si>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</si>
  <si>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</si>
  <si>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</si>
  <si>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</si>
  <si>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</si>
  <si>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</si>
  <si>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</si>
  <si>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</si>
  <si>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</si>
  <si>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</si>
  <si>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</si>
  <si>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</si>
  <si>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</si>
  <si>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</si>
  <si>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</si>
  <si>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</si>
  <si>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</si>
  <si>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</si>
  <si>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</si>
  <si>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</si>
  <si>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</si>
  <si>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</si>
  <si>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</si>
  <si>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</si>
  <si>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</si>
  <si>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</si>
  <si>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</si>
  <si>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</si>
  <si>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</si>
  <si>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</si>
  <si>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</si>
  <si>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</si>
  <si>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</si>
  <si>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</si>
  <si>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</si>
  <si>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</si>
  <si>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</si>
  <si>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</si>
  <si>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</si>
  <si>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</si>
  <si>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</si>
  <si>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</si>
  <si>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</si>
  <si>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</si>
  <si>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</si>
  <si>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</si>
  <si>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</si>
  <si>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</si>
  <si>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</si>
  <si>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</si>
  <si>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</si>
  <si>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</si>
  <si>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</si>
  <si>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</si>
  <si>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</si>
  <si>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</si>
  <si>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</si>
  <si>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</si>
  <si>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</si>
  <si>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</si>
  <si>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</si>
  <si>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</si>
  <si>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</si>
  <si>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</si>
  <si>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</si>
  <si>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</si>
  <si>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</si>
  <si>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</si>
  <si>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</si>
  <si>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</si>
  <si>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</si>
  <si>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</si>
  <si>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</si>
  <si>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</si>
  <si>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</si>
  <si>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</si>
  <si>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</si>
  <si>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</si>
  <si>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</si>
  <si>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</si>
  <si>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</si>
  <si>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</si>
  <si>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</si>
  <si>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</si>
  <si>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</si>
  <si>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</si>
  <si>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</si>
  <si>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</si>
  <si>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</si>
  <si>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</si>
  <si>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</si>
  <si>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</si>
  <si>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</si>
  <si>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</si>
  <si>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</si>
  <si>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</si>
  <si>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</si>
  <si>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</si>
  <si>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</si>
  <si>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</si>
  <si>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</si>
  <si>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</si>
  <si>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</si>
  <si>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</si>
  <si>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</si>
  <si>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</si>
  <si>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</si>
  <si>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</si>
  <si>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</si>
  <si>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</si>
  <si>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</si>
  <si>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</si>
  <si>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</si>
  <si>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</si>
  <si>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</si>
  <si>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</si>
  <si>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</si>
  <si>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</si>
  <si>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</si>
  <si>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</si>
  <si>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</si>
  <si>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</si>
  <si>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</si>
  <si>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</si>
  <si>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</si>
  <si>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</si>
  <si>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</si>
  <si>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</si>
  <si>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</si>
  <si>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</si>
  <si>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</si>
  <si>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</si>
  <si>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</si>
  <si>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</si>
  <si>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</si>
  <si>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</si>
  <si>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</si>
  <si>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</si>
  <si>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</si>
  <si>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</si>
  <si>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</si>
  <si>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</si>
  <si>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</si>
  <si>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</si>
  <si>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</si>
  <si>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</si>
  <si>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</si>
  <si>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</si>
  <si>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</si>
  <si>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</si>
  <si>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</si>
  <si>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</si>
  <si>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</si>
  <si>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</si>
  <si>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</si>
  <si>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</si>
  <si>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</si>
  <si>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</si>
  <si>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</si>
  <si>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</si>
  <si>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</si>
  <si>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</si>
  <si>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</si>
  <si>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</si>
  <si>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</si>
  <si>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</si>
  <si>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</si>
  <si>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</si>
  <si>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</si>
  <si>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</si>
  <si>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</si>
  <si>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</si>
  <si>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</si>
  <si>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</si>
  <si>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</si>
  <si>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</si>
  <si>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</si>
  <si>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</si>
  <si>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</si>
  <si>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</si>
  <si>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</si>
  <si>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</si>
  <si>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</si>
  <si>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</si>
  <si>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</si>
  <si>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</si>
  <si>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</si>
  <si>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</si>
  <si>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</si>
  <si>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</si>
  <si>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</si>
  <si>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</si>
  <si>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</si>
  <si>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</si>
  <si>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</si>
  <si>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</si>
  <si>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</si>
  <si>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</si>
  <si>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</si>
  <si>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</si>
  <si>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</si>
  <si>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</si>
  <si>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</si>
  <si>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</si>
  <si>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</si>
  <si>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</si>
  <si>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</si>
  <si>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</si>
  <si>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</si>
  <si>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</si>
  <si>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</si>
  <si>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</si>
  <si>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</si>
  <si>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</si>
  <si>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</si>
  <si>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</si>
  <si>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</si>
  <si>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</si>
  <si>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</si>
  <si>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</si>
  <si>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</si>
  <si>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</si>
  <si>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</si>
  <si>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</si>
  <si>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</si>
  <si>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</si>
  <si>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</si>
  <si>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</si>
  <si>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</si>
  <si>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</si>
  <si>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</si>
  <si>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</si>
  <si>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</si>
  <si>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</si>
  <si>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</si>
  <si>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</si>
  <si>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</si>
  <si>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</si>
  <si>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</si>
  <si>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</si>
  <si>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</si>
  <si>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</si>
  <si>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</si>
  <si>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</si>
  <si>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</si>
  <si>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</si>
  <si>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</si>
  <si>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</si>
  <si>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</si>
  <si>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</si>
  <si>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</si>
  <si>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</si>
  <si>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</si>
  <si>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</si>
  <si>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</si>
  <si>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</si>
  <si>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</si>
  <si>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</si>
  <si>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</si>
  <si>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</si>
  <si>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</si>
  <si>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</si>
  <si>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</si>
  <si>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</si>
  <si>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</si>
  <si>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</si>
  <si>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</si>
  <si>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</si>
  <si>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</si>
  <si>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</si>
  <si>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</si>
  <si>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</si>
  <si>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</si>
  <si>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</si>
  <si>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</si>
  <si>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</si>
  <si>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</si>
  <si>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</si>
  <si>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</si>
  <si>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</si>
  <si>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</si>
  <si>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</si>
  <si>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</si>
  <si>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</si>
  <si>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</si>
  <si>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</si>
  <si>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</si>
  <si>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</si>
  <si>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</si>
  <si>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</si>
  <si>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</si>
  <si>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</si>
  <si>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</si>
  <si>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</si>
  <si>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</si>
  <si>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</si>
  <si>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</si>
  <si>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</si>
  <si>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</si>
  <si>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</si>
  <si>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</si>
  <si>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</si>
  <si>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</si>
  <si>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</si>
  <si>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</si>
  <si>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</si>
  <si>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</si>
  <si>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</si>
  <si>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</si>
  <si>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</si>
  <si>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</si>
  <si>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</si>
  <si>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</si>
  <si>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</si>
  <si>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</si>
  <si>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</si>
  <si>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</si>
  <si>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</si>
  <si>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</si>
  <si>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</si>
  <si>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</si>
  <si>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</si>
  <si>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</si>
  <si>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</si>
  <si>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</si>
  <si>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</si>
  <si>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</si>
  <si>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</si>
  <si>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</si>
  <si>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</si>
  <si>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</si>
  <si>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</si>
  <si>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</si>
  <si>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</si>
  <si>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</si>
  <si>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</si>
  <si>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</si>
  <si>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</si>
  <si>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</si>
  <si>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</si>
  <si>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</si>
  <si>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</si>
  <si>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</si>
  <si>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</si>
  <si>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</si>
  <si>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</si>
  <si>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</si>
  <si>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</si>
  <si>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</si>
  <si>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</si>
  <si>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</si>
  <si>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</si>
  <si>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</si>
  <si>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</si>
  <si>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</si>
  <si>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</si>
  <si>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</si>
  <si>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</si>
  <si>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</si>
  <si>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</si>
  <si>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</si>
  <si>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</si>
  <si>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</si>
  <si>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</si>
  <si>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</si>
  <si>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</si>
  <si>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</si>
  <si>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</si>
  <si>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</si>
  <si>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</si>
  <si>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</si>
  <si>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</si>
  <si>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</si>
  <si>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</si>
  <si>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</si>
  <si>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</si>
  <si>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</si>
  <si>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</si>
  <si>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</si>
  <si>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</si>
  <si>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</si>
  <si>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</si>
  <si>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</si>
  <si>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</si>
  <si>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</si>
  <si>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</si>
  <si>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</si>
  <si>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</si>
  <si>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</si>
  <si>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</si>
  <si>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</si>
  <si>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</si>
  <si>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</si>
  <si>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</si>
  <si>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</si>
  <si>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</si>
  <si>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</si>
  <si>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</si>
  <si>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</si>
  <si>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</si>
  <si>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</si>
  <si>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</si>
  <si>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</si>
  <si>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</si>
  <si>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</si>
  <si>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</si>
  <si>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</si>
  <si>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</si>
  <si>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</si>
  <si>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</si>
  <si>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</si>
  <si>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</si>
  <si>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</si>
  <si>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</si>
  <si>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</si>
  <si>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</si>
  <si>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</si>
  <si>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</si>
  <si>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</si>
  <si>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</si>
  <si>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</si>
  <si>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</si>
  <si>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</si>
  <si>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</si>
  <si>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</si>
  <si>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</si>
  <si>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</si>
  <si>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</si>
  <si>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</si>
  <si>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</si>
  <si>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</si>
  <si>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</si>
  <si>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</si>
  <si>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</si>
  <si>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</si>
  <si>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</si>
  <si>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</si>
  <si>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</si>
  <si>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</si>
  <si>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</si>
  <si>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</si>
  <si>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</si>
  <si>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</si>
  <si>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</si>
  <si>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</si>
  <si>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</si>
  <si>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</si>
  <si>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</si>
  <si>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</si>
  <si>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</si>
  <si>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</si>
  <si>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</si>
  <si>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</si>
  <si>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</si>
  <si>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</si>
  <si>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</si>
  <si>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</si>
  <si>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</si>
  <si>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</si>
  <si>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</si>
  <si>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</si>
  <si>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</si>
  <si>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</si>
  <si>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</si>
  <si>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</si>
  <si>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</si>
  <si>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</si>
  <si>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</si>
  <si>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</si>
  <si>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</si>
  <si>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</si>
  <si>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</si>
  <si>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</si>
  <si>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</si>
  <si>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</si>
  <si>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</si>
  <si>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</si>
  <si>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</si>
  <si>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</si>
  <si>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</si>
  <si>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</si>
  <si>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</si>
  <si>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</si>
  <si>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</si>
  <si>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</si>
  <si>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</si>
  <si>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</si>
  <si>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</si>
  <si>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</si>
  <si>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</si>
  <si>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</si>
  <si>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</si>
  <si>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</si>
  <si>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</si>
  <si>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</si>
  <si>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</si>
  <si>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</si>
  <si>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</si>
  <si>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</si>
  <si>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</si>
  <si>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</si>
  <si>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</si>
  <si>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</si>
  <si>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</si>
  <si>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</si>
  <si>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</si>
  <si>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</si>
  <si>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</si>
  <si>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</si>
  <si>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</si>
  <si>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</si>
  <si>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</si>
  <si>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</si>
  <si>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</si>
  <si>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</si>
  <si>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</si>
  <si>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</si>
  <si>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</si>
  <si>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</si>
  <si>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</si>
  <si>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</si>
  <si>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</si>
  <si>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</si>
  <si>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</si>
  <si>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</si>
  <si>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</si>
  <si>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</si>
  <si>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</si>
  <si>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</si>
  <si>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</si>
  <si>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</si>
  <si>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</si>
  <si>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</si>
  <si>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</si>
  <si>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</si>
  <si>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</si>
  <si>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</si>
  <si>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</si>
  <si>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</si>
  <si>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</si>
  <si>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</si>
  <si>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</si>
  <si>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</si>
  <si>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</si>
  <si>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</si>
  <si>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</si>
  <si>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</si>
  <si>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</si>
  <si>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</si>
  <si>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</si>
  <si>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</si>
  <si>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</si>
  <si>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</si>
  <si>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</si>
  <si>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</si>
  <si>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</si>
  <si>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</si>
  <si>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</si>
  <si>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</si>
  <si>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</si>
  <si>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</si>
  <si>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</si>
  <si>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</si>
  <si>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</si>
  <si>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</si>
  <si>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</si>
  <si>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</si>
  <si>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</si>
  <si>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</si>
  <si>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</si>
  <si>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</si>
  <si>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</si>
  <si>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</si>
  <si>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</si>
  <si>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</si>
  <si>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</si>
  <si>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</si>
  <si>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</si>
  <si>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</si>
  <si>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</si>
  <si>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</si>
  <si>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</si>
  <si>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</si>
  <si>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</si>
  <si>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</si>
  <si>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</si>
  <si>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</si>
  <si>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</si>
  <si>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</si>
  <si>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</si>
  <si>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</si>
  <si>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</si>
  <si>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</si>
  <si>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</si>
  <si>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</si>
  <si>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</si>
  <si>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</si>
  <si>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</si>
  <si>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</si>
  <si>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</si>
  <si>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</si>
  <si>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</si>
  <si>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</si>
  <si>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</si>
  <si>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</si>
  <si>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</si>
  <si>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</si>
  <si>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</si>
  <si>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</si>
  <si>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</si>
  <si>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</si>
  <si>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</si>
  <si>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</si>
  <si>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</si>
  <si>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</si>
  <si>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</si>
  <si>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</si>
  <si>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</si>
  <si>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</si>
  <si>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</si>
  <si>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</si>
  <si>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</si>
  <si>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</si>
  <si>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</si>
  <si>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</si>
  <si>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</si>
  <si>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</si>
  <si>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</si>
  <si>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</si>
  <si>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</si>
  <si>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</si>
  <si>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</si>
  <si>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</si>
  <si>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</si>
  <si>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</si>
  <si>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</si>
  <si>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</si>
  <si>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</si>
  <si>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</si>
  <si>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</si>
  <si>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</si>
  <si>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</si>
  <si>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</si>
  <si>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</si>
  <si>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</si>
  <si>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</si>
  <si>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</si>
  <si>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</si>
  <si>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</si>
  <si>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</si>
  <si>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</si>
  <si>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</si>
  <si>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</si>
  <si>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</si>
  <si>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</si>
  <si>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</si>
  <si>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</si>
  <si>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</si>
  <si>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</si>
  <si>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</si>
  <si>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</si>
  <si>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</si>
  <si>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</si>
  <si>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</si>
  <si>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</si>
  <si>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</si>
  <si>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</si>
  <si>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</si>
  <si>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</si>
  <si>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</si>
  <si>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</si>
  <si>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</si>
  <si>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</si>
  <si>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</si>
  <si>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</si>
  <si>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</si>
  <si>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</si>
  <si>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</si>
  <si>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</si>
  <si>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</si>
  <si>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</si>
  <si>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</si>
  <si>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</si>
  <si>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</si>
  <si>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</si>
  <si>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</si>
  <si>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</si>
  <si>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</si>
  <si>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</si>
  <si>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</si>
  <si>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</si>
  <si>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</si>
  <si>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</si>
  <si>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</si>
  <si>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</si>
  <si>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</si>
  <si>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</si>
  <si>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</si>
  <si>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</si>
  <si>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</si>
  <si>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</si>
  <si>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</si>
  <si>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</si>
  <si>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</si>
  <si>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</si>
  <si>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</si>
  <si>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</si>
  <si>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</si>
  <si>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</si>
  <si>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</si>
  <si>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</si>
  <si>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</si>
  <si>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</si>
  <si>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</si>
  <si>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</si>
  <si>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</si>
  <si>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</si>
  <si>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</si>
  <si>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</si>
  <si>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</si>
  <si>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</si>
  <si>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</si>
  <si>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</si>
  <si>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</si>
  <si>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</si>
  <si>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</si>
  <si>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</si>
  <si>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</si>
  <si>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</si>
  <si>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</si>
  <si>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</si>
  <si>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</si>
  <si>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</si>
  <si>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</si>
  <si>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</si>
  <si>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</si>
  <si>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</si>
  <si>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</si>
  <si>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</si>
  <si>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</si>
  <si>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</si>
  <si>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</si>
  <si>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</si>
  <si>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</si>
  <si>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</si>
  <si>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</si>
  <si>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</si>
  <si>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</si>
  <si>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</si>
  <si>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</si>
  <si>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</si>
  <si>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</si>
  <si>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</si>
  <si>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</si>
  <si>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</si>
  <si>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</si>
  <si>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</si>
  <si>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</si>
  <si>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</si>
  <si>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</si>
  <si>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</si>
  <si>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</si>
  <si>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</si>
  <si>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</si>
  <si>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</si>
  <si>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</si>
  <si>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</si>
  <si>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</si>
  <si>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</si>
  <si>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</si>
  <si>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</si>
  <si>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</si>
  <si>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</si>
  <si>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</si>
  <si>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</si>
  <si>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</si>
  <si>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</si>
  <si>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</si>
  <si>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</si>
  <si>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</si>
  <si>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</si>
  <si>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</si>
  <si>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</si>
  <si>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</si>
  <si>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</si>
  <si>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</si>
  <si>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</si>
  <si>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</si>
  <si>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</si>
  <si>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</si>
  <si>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</si>
  <si>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</si>
  <si>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</si>
  <si>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</si>
  <si>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</si>
  <si>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</si>
  <si>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</si>
  <si>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</si>
  <si>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</si>
  <si>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</si>
  <si>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</si>
  <si>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</si>
  <si>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</si>
  <si>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</si>
  <si>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</si>
  <si>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</si>
  <si>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</si>
  <si>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</si>
  <si>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</si>
  <si>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</si>
  <si>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</si>
  <si>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</si>
  <si>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</si>
  <si>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</si>
  <si>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</si>
  <si>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</si>
  <si>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</si>
  <si>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</si>
  <si>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</si>
  <si>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</si>
  <si>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</si>
  <si>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</si>
  <si>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</si>
  <si>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</si>
  <si>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</si>
  <si>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</si>
  <si>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</si>
  <si>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</si>
  <si>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</si>
  <si>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</si>
  <si>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</si>
  <si>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</si>
  <si>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</si>
  <si>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</si>
  <si>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</si>
  <si>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</si>
  <si>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</si>
  <si>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</si>
  <si>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</si>
  <si>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</si>
  <si>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</si>
  <si>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</si>
  <si>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</si>
  <si>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</si>
  <si>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</si>
  <si>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</si>
  <si>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</si>
  <si>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</si>
  <si>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</si>
  <si>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</si>
  <si>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</si>
  <si>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</si>
  <si>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</si>
  <si>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</si>
  <si>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</si>
  <si>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</si>
  <si>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</si>
  <si>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</si>
  <si>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</si>
  <si>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</si>
  <si>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</si>
  <si>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</si>
  <si>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</si>
  <si>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</si>
  <si>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</si>
  <si>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</si>
  <si>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</si>
  <si>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</si>
  <si>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</si>
  <si>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</si>
  <si>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</si>
  <si>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</si>
  <si>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</si>
  <si>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</si>
  <si>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</si>
  <si>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</si>
  <si>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</si>
  <si>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</si>
  <si>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</si>
  <si>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</si>
  <si>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</si>
  <si>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</si>
  <si>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</si>
  <si>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</si>
  <si>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</si>
  <si>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</si>
  <si>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</si>
  <si>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</si>
  <si>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</si>
  <si>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</si>
  <si>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</si>
  <si>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</si>
  <si>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</si>
  <si>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</si>
  <si>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</si>
  <si>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</si>
  <si>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</si>
  <si>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</si>
  <si>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</si>
  <si>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</si>
  <si>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</si>
  <si>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</si>
  <si>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</si>
  <si>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</si>
  <si>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</si>
  <si>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</si>
  <si>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</si>
  <si>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</si>
  <si>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</si>
  <si>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</si>
  <si>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</si>
  <si>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</si>
  <si>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</si>
  <si>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</si>
  <si>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</si>
  <si>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</si>
  <si>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</si>
  <si>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</si>
  <si>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</si>
  <si>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</si>
  <si>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</si>
  <si>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</si>
  <si>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</si>
  <si>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</si>
  <si>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</si>
  <si>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</si>
  <si>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</si>
  <si>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</si>
  <si>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</si>
  <si>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</si>
  <si>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</si>
  <si>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</si>
  <si>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</si>
  <si>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</si>
  <si>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</si>
  <si>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</si>
  <si>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</si>
  <si>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</si>
  <si>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</si>
  <si>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</si>
  <si>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</si>
  <si>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</si>
  <si>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</si>
  <si>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</si>
  <si>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</si>
  <si>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</si>
  <si>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</si>
  <si>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</si>
  <si>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</si>
  <si>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</si>
  <si>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</si>
  <si>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</si>
  <si>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</si>
  <si>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</si>
  <si>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</si>
  <si>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</si>
  <si>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</si>
  <si>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</si>
  <si>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</si>
  <si>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</si>
  <si>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</si>
  <si>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</si>
  <si>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</si>
  <si>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</si>
  <si>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</si>
  <si>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</si>
  <si>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</si>
  <si>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</si>
  <si>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</si>
  <si>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</si>
  <si>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</si>
  <si>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</si>
  <si>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</si>
  <si>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</si>
  <si>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</si>
  <si>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</si>
  <si>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</si>
  <si>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</si>
  <si>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</si>
  <si>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</si>
  <si>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</si>
  <si>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</si>
  <si>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</si>
  <si>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</si>
  <si>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</si>
  <si>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</si>
  <si>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</si>
  <si>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</si>
  <si>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</si>
  <si>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</si>
  <si>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</si>
  <si>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</si>
  <si>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</si>
  <si>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</si>
  <si>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</si>
  <si>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</si>
  <si>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</si>
  <si>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</si>
  <si>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</si>
  <si>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</si>
  <si>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</si>
  <si>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</si>
  <si>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</si>
  <si>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</si>
  <si>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</si>
  <si>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</si>
  <si>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</si>
  <si>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</si>
  <si>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</si>
  <si>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</si>
  <si>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</si>
  <si>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</si>
  <si>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</si>
  <si>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</si>
  <si>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</si>
  <si>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</si>
  <si>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</si>
  <si>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</si>
  <si>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</si>
  <si>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</si>
  <si>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</si>
  <si>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</si>
  <si>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</si>
  <si>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</si>
  <si>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</si>
  <si>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</si>
  <si>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</si>
  <si>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</si>
  <si>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</si>
  <si>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</si>
  <si>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</si>
  <si>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</si>
  <si>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</si>
  <si>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</si>
  <si>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</si>
  <si>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</si>
  <si>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</si>
  <si>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</si>
  <si>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</si>
  <si>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</si>
  <si>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</si>
  <si>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</si>
  <si>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</si>
  <si>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</si>
  <si>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</si>
  <si>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</si>
  <si>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</si>
  <si>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</si>
  <si>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</si>
  <si>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</si>
  <si>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</si>
  <si>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</si>
  <si>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</si>
  <si>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</si>
  <si>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</si>
  <si>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</si>
  <si>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</si>
  <si>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</si>
  <si>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</si>
  <si>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</si>
  <si>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</si>
  <si>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</si>
  <si>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</si>
  <si>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</si>
  <si>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</si>
  <si>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</si>
  <si>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</si>
  <si>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</si>
  <si>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</si>
  <si>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</si>
  <si>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</si>
  <si>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</si>
  <si>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</si>
  <si>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</si>
  <si>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</si>
  <si>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</si>
  <si>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</si>
  <si>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</si>
  <si>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</si>
  <si>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</si>
  <si>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</si>
  <si>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</si>
  <si>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</si>
  <si>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</si>
  <si>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</si>
  <si>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</si>
  <si>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</si>
  <si>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</si>
  <si>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</si>
  <si>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</si>
  <si>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</si>
  <si>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</si>
  <si>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</si>
  <si>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</si>
  <si>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</si>
  <si>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</si>
  <si>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</si>
  <si>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</si>
  <si>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</si>
  <si>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</si>
  <si>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</si>
  <si>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</si>
  <si>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</si>
  <si>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</si>
  <si>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</si>
  <si>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</si>
  <si>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</si>
  <si>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</si>
  <si>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</si>
  <si>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</si>
  <si>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</si>
  <si>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</si>
  <si>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</si>
  <si>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</si>
  <si>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</si>
  <si>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</si>
  <si>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</si>
  <si>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</si>
  <si>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</si>
  <si>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</si>
  <si>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</si>
  <si>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</si>
  <si>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</si>
  <si>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</si>
  <si>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</si>
  <si>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</si>
  <si>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</si>
  <si>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</si>
  <si>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</si>
  <si>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</si>
  <si>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</si>
  <si>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</si>
  <si>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</si>
  <si>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</si>
  <si>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</si>
  <si>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</si>
  <si>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</si>
  <si>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</si>
  <si>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</si>
  <si>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</si>
  <si>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</si>
  <si>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</si>
  <si>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</si>
  <si>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</si>
  <si>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</si>
  <si>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</si>
  <si>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</si>
  <si>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</si>
  <si>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</si>
  <si>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</si>
  <si>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</si>
  <si>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</si>
  <si>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</si>
  <si>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</si>
  <si>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</si>
  <si>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</si>
  <si>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</si>
  <si>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</si>
  <si>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</si>
  <si>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</si>
  <si>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</si>
  <si>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</si>
  <si>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</si>
  <si>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</si>
  <si>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</si>
  <si>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</si>
  <si>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</si>
  <si>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</si>
  <si>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</si>
  <si>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</si>
  <si>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</si>
  <si>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</si>
  <si>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</si>
  <si>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</si>
  <si>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</si>
  <si>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</si>
  <si>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</si>
  <si>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</si>
  <si>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</si>
  <si>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</si>
  <si>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</si>
  <si>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</si>
  <si>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</si>
  <si>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</si>
  <si>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</si>
  <si>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</si>
  <si>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</si>
  <si>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</si>
  <si>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</si>
  <si>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</si>
  <si>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</si>
  <si>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</si>
  <si>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</si>
  <si>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</si>
  <si>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</si>
  <si>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</si>
  <si>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</si>
  <si>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</si>
  <si>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</si>
  <si>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</si>
  <si>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</si>
  <si>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</si>
  <si>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</si>
  <si>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</si>
  <si>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</si>
  <si>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</si>
  <si>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</si>
  <si>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</si>
  <si>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</si>
  <si>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</si>
  <si>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</si>
  <si>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</si>
  <si>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</si>
  <si>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</si>
  <si>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</si>
  <si>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</si>
  <si>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</si>
  <si>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</si>
  <si>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</si>
  <si>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</si>
  <si>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</si>
  <si>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</si>
  <si>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</si>
  <si>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</si>
  <si>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</si>
  <si>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</si>
  <si>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</si>
  <si>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</si>
  <si>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</si>
  <si>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</si>
  <si>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</si>
  <si>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</si>
  <si>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</si>
  <si>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</si>
  <si>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</si>
  <si>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</si>
  <si>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</si>
  <si>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</si>
  <si>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</si>
  <si>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</si>
  <si>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</si>
  <si>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</si>
  <si>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</si>
  <si>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</si>
  <si>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</si>
  <si>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</si>
  <si>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</si>
  <si>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</si>
  <si>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</si>
  <si>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</si>
  <si>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</si>
  <si>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</si>
  <si>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</si>
  <si>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</si>
  <si>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</si>
  <si>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</si>
  <si>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</si>
  <si>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</si>
  <si>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</si>
  <si>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</si>
  <si>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</si>
  <si>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</si>
  <si>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</si>
  <si>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</si>
  <si>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</si>
  <si>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</si>
  <si>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</si>
  <si>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</si>
  <si>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</si>
  <si>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</si>
  <si>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</si>
  <si>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</si>
  <si>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</si>
  <si>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</si>
  <si>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</si>
  <si>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</si>
  <si>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</si>
  <si>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</si>
  <si>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</si>
  <si>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</si>
  <si>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</si>
  <si>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</si>
  <si>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</si>
  <si>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</si>
  <si>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</si>
  <si>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</si>
  <si>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</si>
  <si>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</si>
  <si>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</si>
  <si>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</si>
  <si>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</si>
  <si>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</si>
  <si>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</si>
  <si>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</si>
  <si>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</si>
  <si>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</si>
  <si>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</si>
  <si>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</si>
  <si>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</si>
  <si>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</si>
  <si>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</si>
  <si>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</si>
  <si>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</si>
  <si>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</si>
  <si>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</si>
  <si>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</si>
  <si>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</si>
  <si>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</si>
  <si>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</si>
  <si>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</si>
  <si>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</si>
  <si>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</si>
  <si>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</si>
  <si>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</si>
  <si>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</si>
  <si>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</si>
  <si>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</si>
  <si>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</si>
  <si>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</si>
  <si>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</si>
  <si>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</si>
  <si>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</si>
  <si>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</si>
  <si>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</si>
  <si>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</si>
  <si>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</si>
  <si>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</si>
  <si>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</si>
  <si>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</si>
  <si>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</si>
  <si>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</si>
  <si>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</si>
  <si>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</si>
  <si>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</si>
  <si>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</si>
  <si>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</si>
  <si>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</si>
  <si>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</si>
  <si>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</si>
  <si>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</si>
  <si>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</si>
  <si>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</si>
  <si>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</si>
  <si>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</si>
  <si>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</si>
  <si>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</si>
  <si>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</si>
  <si>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</si>
  <si>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</si>
  <si>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</si>
  <si>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</si>
  <si>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</si>
  <si>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</si>
  <si>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</si>
  <si>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</si>
  <si>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</si>
  <si>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</si>
  <si>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</si>
  <si>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</si>
  <si>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</si>
  <si>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</si>
  <si>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</si>
  <si>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</si>
  <si>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</si>
  <si>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</si>
  <si>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</si>
  <si>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</si>
  <si>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</si>
  <si>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</si>
  <si>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</si>
  <si>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</si>
  <si>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</si>
  <si>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</si>
  <si>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</si>
  <si>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</si>
  <si>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</si>
  <si>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</si>
  <si>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</si>
  <si>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</si>
  <si>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</si>
  <si>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</si>
  <si>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</si>
  <si>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</si>
  <si>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</si>
  <si>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</si>
  <si>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</si>
  <si>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</si>
  <si>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</si>
  <si>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</si>
  <si>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</si>
  <si>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</si>
  <si>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</si>
  <si>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</si>
  <si>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</si>
  <si>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</si>
  <si>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</si>
  <si>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</si>
  <si>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</si>
  <si>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</si>
  <si>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</si>
  <si>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</si>
  <si>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</si>
  <si>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</si>
  <si>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</si>
  <si>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</si>
  <si>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</si>
  <si>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</si>
  <si>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</si>
  <si>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</si>
  <si>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</si>
  <si>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</si>
  <si>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</si>
  <si>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</si>
  <si>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</si>
  <si>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</si>
  <si>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</si>
  <si>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</si>
  <si>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</si>
  <si>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</si>
  <si>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</si>
  <si>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</si>
  <si>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</si>
  <si>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</si>
  <si>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</si>
  <si>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</si>
  <si>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</si>
  <si>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</si>
  <si>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</si>
  <si>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</si>
  <si>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</si>
  <si>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</si>
  <si>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</si>
  <si>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</si>
  <si>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</si>
  <si>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</si>
  <si>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</si>
  <si>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</si>
  <si>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</si>
  <si>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</si>
  <si>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</si>
  <si>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</si>
  <si>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</si>
  <si>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</si>
  <si>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</si>
  <si>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</si>
  <si>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</si>
  <si>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</si>
  <si>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</si>
  <si>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</si>
  <si>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</si>
  <si>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</si>
  <si>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</si>
  <si>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</si>
  <si>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</si>
  <si>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</si>
  <si>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</si>
  <si>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</si>
  <si>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</si>
  <si>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</si>
  <si>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</si>
  <si>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</si>
  <si>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</si>
  <si>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</si>
  <si>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</si>
  <si>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</si>
  <si>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</si>
  <si>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</si>
  <si>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</si>
  <si>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</si>
  <si>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</si>
  <si>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</si>
  <si>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</si>
  <si>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</si>
  <si>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</si>
  <si>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</si>
  <si>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</si>
  <si>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</si>
  <si>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</si>
  <si>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</si>
  <si>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</si>
  <si>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</si>
  <si>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</si>
  <si>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</si>
  <si>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</si>
  <si>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</si>
  <si>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</si>
  <si>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</si>
  <si>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</si>
  <si>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</si>
  <si>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</si>
  <si>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</si>
  <si>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</si>
  <si>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</si>
  <si>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</si>
  <si>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</si>
  <si>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</si>
  <si>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</si>
  <si>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</si>
  <si>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</si>
  <si>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</si>
  <si>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</si>
  <si>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</si>
  <si>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</si>
  <si>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</si>
  <si>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</si>
  <si>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</si>
  <si>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</si>
  <si>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</si>
  <si>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</si>
  <si>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</si>
  <si>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</si>
  <si>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</si>
  <si>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</si>
  <si>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</si>
  <si>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</si>
  <si>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</si>
  <si>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</si>
  <si>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</si>
  <si>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</si>
  <si>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</si>
  <si>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</si>
  <si>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</si>
  <si>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</si>
  <si>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</si>
  <si>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</si>
  <si>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</si>
  <si>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</si>
  <si>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</si>
  <si>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</si>
  <si>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</si>
  <si>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</si>
  <si>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</si>
  <si>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</si>
  <si>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</si>
  <si>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</si>
  <si>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</si>
  <si>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</si>
  <si>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</si>
  <si>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</si>
  <si>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</si>
  <si>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</si>
  <si>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</si>
  <si>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</si>
  <si>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</si>
  <si>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</si>
  <si>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</si>
  <si>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</si>
  <si>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</si>
  <si>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</si>
  <si>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</si>
  <si>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</si>
  <si>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</si>
  <si>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</si>
  <si>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</si>
  <si>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</si>
  <si>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</si>
  <si>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</si>
  <si>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</si>
  <si>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</si>
  <si>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</si>
  <si>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</si>
  <si>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</si>
  <si>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</si>
  <si>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</si>
  <si>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</si>
  <si>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</si>
  <si>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</si>
  <si>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</si>
  <si>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</si>
  <si>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</si>
  <si>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</si>
  <si>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</si>
  <si>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</si>
  <si>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</si>
  <si>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</si>
  <si>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</si>
  <si>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</si>
  <si>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</si>
  <si>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</si>
  <si>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</si>
  <si>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</si>
  <si>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</si>
  <si>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</si>
  <si>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</si>
  <si>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</si>
  <si>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</si>
  <si>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</si>
  <si>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</si>
  <si>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</si>
  <si>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</si>
  <si>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</si>
  <si>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</si>
  <si>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</si>
  <si>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</si>
  <si>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</si>
  <si>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</si>
  <si>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</si>
  <si>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</si>
  <si>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</si>
  <si>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</si>
  <si>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</si>
  <si>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</si>
  <si>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</si>
  <si>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</si>
  <si>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</si>
  <si>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</si>
  <si>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</si>
  <si>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</si>
  <si>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</si>
  <si>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</si>
  <si>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</si>
  <si>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</si>
  <si>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</si>
  <si>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</si>
  <si>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</si>
  <si>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</si>
  <si>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</si>
  <si>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</si>
  <si>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</si>
  <si>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</si>
  <si>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</si>
  <si>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</si>
  <si>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</si>
  <si>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</si>
  <si>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</si>
  <si>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</si>
  <si>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</si>
  <si>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</si>
  <si>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</si>
  <si>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</si>
  <si>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</si>
  <si>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</si>
  <si>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</si>
  <si>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</si>
  <si>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</si>
  <si>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</si>
  <si>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</si>
  <si>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</si>
  <si>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</si>
  <si>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</si>
  <si>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</si>
  <si>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</si>
  <si>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</si>
  <si>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</si>
  <si>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</si>
  <si>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</si>
  <si>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</si>
  <si>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</si>
  <si>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</si>
  <si>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</si>
  <si>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</si>
  <si>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</si>
  <si>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</si>
  <si>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</si>
  <si>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</si>
  <si>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</si>
  <si>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</si>
  <si>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</si>
  <si>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</si>
  <si>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</si>
  <si>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</si>
  <si>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</si>
  <si>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</si>
  <si>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</si>
  <si>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</si>
  <si>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</si>
  <si>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</si>
  <si>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</si>
  <si>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</si>
  <si>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</si>
  <si>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</si>
  <si>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</si>
  <si>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</si>
  <si>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</si>
  <si>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</si>
  <si>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</si>
  <si>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</si>
  <si>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</si>
  <si>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</si>
  <si>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</si>
  <si>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</si>
  <si>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</si>
  <si>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</si>
  <si>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</si>
  <si>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</si>
  <si>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</si>
  <si>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</si>
  <si>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</si>
  <si>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</si>
  <si>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</si>
  <si>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</si>
  <si>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</si>
  <si>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</si>
  <si>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</si>
  <si>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</si>
  <si>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</si>
  <si>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</si>
  <si>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</si>
  <si>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</si>
  <si>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</si>
  <si>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</si>
  <si>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</si>
  <si>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</si>
  <si>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</si>
  <si>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</si>
  <si>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</si>
  <si>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</si>
  <si>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</si>
  <si>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</si>
  <si>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</si>
  <si>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</si>
  <si>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</si>
  <si>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</si>
  <si>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</si>
  <si>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</si>
  <si>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</si>
  <si>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</si>
  <si>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</si>
  <si>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</si>
  <si>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</si>
  <si>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</si>
  <si>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</si>
  <si>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</si>
  <si>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</si>
  <si>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</si>
  <si>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</si>
  <si>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</si>
  <si>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</si>
  <si>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</si>
  <si>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</si>
  <si>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</si>
  <si>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</si>
  <si>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</si>
  <si>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</si>
  <si>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</si>
  <si>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</si>
  <si>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</si>
  <si>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</si>
  <si>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</si>
  <si>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</si>
  <si>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</si>
  <si>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</si>
  <si>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</si>
  <si>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</si>
  <si>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</si>
  <si>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</si>
  <si>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</si>
  <si>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</si>
  <si>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</si>
  <si>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</si>
  <si>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</si>
  <si>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</si>
  <si>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</si>
  <si>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</si>
  <si>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</si>
  <si>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</si>
  <si>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</si>
  <si>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</si>
  <si>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</si>
  <si>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</si>
  <si>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</si>
  <si>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</si>
  <si>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</si>
  <si>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</si>
  <si>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</si>
  <si>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</si>
  <si>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</si>
  <si>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</si>
  <si>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</si>
  <si>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</si>
  <si>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</si>
  <si>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</si>
  <si>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</si>
  <si>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</si>
  <si>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</si>
  <si>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</si>
  <si>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</si>
  <si>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</si>
  <si>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</si>
  <si>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</si>
  <si>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</si>
  <si>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</si>
  <si>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</si>
  <si>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</si>
  <si>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</si>
  <si>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</si>
  <si>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</si>
  <si>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</si>
  <si>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</si>
  <si>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</si>
  <si>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</si>
  <si>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</si>
  <si>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</si>
  <si>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</si>
  <si>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</si>
  <si>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</si>
  <si>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</si>
  <si>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</si>
  <si>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</si>
  <si>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</si>
  <si>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</si>
  <si>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</si>
  <si>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</si>
  <si>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</si>
  <si>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</si>
  <si>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</si>
  <si>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</si>
  <si>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</si>
  <si>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</si>
  <si>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</si>
  <si>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</si>
  <si>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</si>
  <si>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</si>
  <si>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</si>
  <si>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</si>
  <si>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</si>
  <si>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</si>
  <si>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</si>
  <si>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</si>
  <si>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</si>
  <si>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</si>
  <si>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</si>
  <si>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</si>
  <si>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</si>
  <si>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</si>
  <si>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</si>
  <si>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</si>
  <si>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</si>
  <si>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</si>
  <si>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</si>
  <si>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</si>
  <si>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</si>
  <si>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</si>
  <si>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</si>
  <si>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</si>
  <si>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</si>
  <si>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</si>
  <si>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</si>
  <si>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</si>
  <si>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</si>
  <si>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</si>
  <si>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</si>
  <si>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</si>
  <si>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</si>
  <si>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</si>
  <si>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</si>
  <si>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</si>
  <si>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</si>
  <si>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</si>
  <si>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</si>
  <si>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</si>
  <si>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</si>
  <si>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</si>
  <si>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</si>
  <si>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</si>
  <si>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</si>
  <si>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</si>
  <si>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</si>
  <si>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</si>
  <si>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</si>
  <si>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</si>
  <si>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</si>
  <si>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</si>
  <si>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</si>
  <si>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</si>
  <si>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</si>
  <si>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</si>
  <si>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</si>
  <si>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</si>
  <si>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</si>
  <si>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</si>
  <si>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</si>
  <si>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</si>
  <si>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</si>
  <si>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</si>
  <si>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</si>
  <si>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</si>
  <si>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</si>
  <si>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</si>
  <si>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</si>
  <si>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</si>
  <si>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</si>
  <si>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</si>
  <si>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</si>
  <si>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</si>
  <si>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</si>
  <si>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</si>
  <si>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</si>
  <si>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</si>
  <si>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</si>
  <si>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</si>
  <si>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</si>
  <si>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</si>
  <si>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</si>
  <si>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</si>
  <si>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</si>
  <si>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</si>
  <si>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</si>
  <si>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</si>
  <si>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</si>
  <si>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</si>
  <si>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</si>
  <si>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</si>
  <si>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</si>
  <si>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</si>
  <si>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</si>
  <si>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</si>
  <si>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</si>
  <si>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</si>
  <si>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</si>
  <si>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</si>
  <si>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</si>
  <si>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</si>
  <si>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</si>
  <si>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</si>
  <si>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</si>
  <si>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</si>
  <si>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</si>
  <si>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</si>
  <si>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</si>
  <si>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</si>
  <si>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</si>
  <si>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</si>
  <si>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</si>
  <si>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</si>
  <si>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</si>
  <si>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</si>
  <si>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</si>
  <si>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</si>
  <si>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</si>
  <si>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</si>
  <si>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</si>
  <si>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</si>
  <si>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</si>
  <si>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</si>
  <si>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</si>
  <si>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</si>
  <si>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</si>
  <si>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</si>
  <si>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</si>
  <si>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</si>
  <si>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</si>
  <si>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</si>
  <si>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</si>
  <si>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</si>
  <si>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</si>
  <si>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</si>
  <si>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</si>
  <si>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</si>
  <si>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</si>
  <si>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</si>
  <si>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</si>
  <si>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</si>
  <si>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</si>
  <si>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</si>
  <si>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</si>
  <si>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</si>
  <si>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</si>
  <si>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</si>
  <si>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</si>
  <si>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</si>
  <si>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</si>
  <si>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</si>
  <si>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</si>
  <si>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</si>
  <si>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</si>
  <si>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</si>
  <si>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</si>
  <si>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</si>
  <si>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</si>
  <si>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</si>
  <si>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</si>
  <si>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</si>
  <si>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</si>
  <si>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</si>
  <si>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</si>
  <si>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</si>
  <si>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</si>
  <si>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</si>
  <si>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</si>
  <si>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</si>
  <si>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</si>
  <si>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</si>
  <si>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</si>
  <si>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</si>
  <si>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</si>
  <si>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</si>
  <si>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</si>
  <si>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</si>
  <si>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</si>
  <si>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</si>
  <si>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</si>
  <si>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</si>
  <si>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</si>
  <si>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</si>
  <si>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</si>
  <si>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</si>
  <si>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</si>
  <si>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</si>
  <si>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</si>
  <si>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</si>
  <si>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</si>
  <si>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</si>
  <si>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</si>
  <si>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</si>
  <si>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</si>
  <si>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</si>
  <si>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</si>
  <si>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</si>
  <si>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</si>
  <si>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</si>
  <si>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</si>
  <si>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</si>
  <si>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</si>
  <si>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</si>
  <si>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</si>
  <si>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</si>
  <si>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</si>
  <si>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</si>
  <si>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</si>
  <si>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</si>
  <si>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</si>
  <si>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</si>
  <si>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</si>
  <si>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</si>
  <si>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</si>
  <si>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</si>
  <si>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</si>
  <si>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</si>
  <si>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</si>
  <si>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</si>
  <si>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</si>
  <si>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</si>
  <si>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</si>
  <si>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</si>
  <si>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</si>
  <si>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</si>
  <si>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</si>
  <si>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</si>
  <si>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</si>
  <si>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</si>
  <si>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</si>
  <si>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</si>
  <si>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</si>
  <si>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</si>
  <si>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</si>
  <si>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</si>
  <si>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</si>
  <si>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</si>
  <si>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</si>
  <si>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</si>
  <si>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</si>
  <si>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</si>
  <si>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</si>
  <si>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</si>
  <si>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</si>
  <si>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</si>
  <si>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</si>
  <si>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</si>
  <si>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</si>
  <si>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</si>
  <si>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</si>
  <si>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</si>
  <si>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</si>
  <si>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</si>
  <si>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</si>
  <si>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</si>
  <si>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</si>
  <si>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</si>
  <si>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</si>
  <si>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</si>
  <si>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</si>
  <si>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</si>
  <si>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</si>
  <si>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</si>
  <si>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</si>
  <si>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</si>
  <si>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</si>
  <si>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</si>
  <si>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</si>
  <si>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</si>
  <si>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</si>
  <si>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</si>
  <si>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</si>
  <si>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</si>
  <si>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</si>
  <si>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</si>
  <si>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</si>
  <si>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</si>
  <si>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</si>
  <si>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</si>
  <si>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</si>
  <si>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</si>
  <si>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</si>
  <si>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</si>
  <si>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</si>
  <si>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</si>
  <si>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</si>
  <si>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</si>
  <si>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</si>
  <si>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</si>
  <si>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</si>
  <si>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</si>
  <si>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</si>
  <si>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</si>
  <si>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</si>
  <si>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</si>
  <si>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</si>
  <si>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</si>
  <si>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</si>
  <si>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</si>
  <si>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</si>
  <si>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</si>
  <si>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</si>
  <si>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</si>
  <si>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</si>
  <si>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</si>
  <si>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</si>
  <si>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</si>
  <si>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</si>
  <si>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</si>
  <si>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</si>
  <si>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</si>
  <si>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</si>
  <si>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</si>
  <si>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</si>
  <si>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</si>
  <si>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</si>
  <si>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</si>
  <si>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</si>
  <si>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</si>
  <si>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</si>
  <si>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</si>
  <si>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</si>
  <si>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</si>
  <si>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</si>
  <si>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</si>
  <si>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</si>
  <si>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</si>
  <si>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</si>
  <si>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</si>
  <si>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</si>
  <si>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</si>
  <si>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</si>
  <si>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</si>
  <si>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</si>
  <si>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</si>
  <si>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</si>
  <si>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</si>
  <si>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</si>
  <si>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</si>
  <si>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</si>
  <si>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</si>
  <si>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</si>
  <si>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</si>
  <si>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</si>
  <si>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</si>
  <si>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</si>
  <si>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</si>
  <si>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</si>
  <si>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</si>
  <si>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</si>
  <si>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</si>
  <si>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</si>
  <si>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</si>
  <si>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</si>
  <si>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</si>
  <si>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</si>
  <si>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</si>
  <si>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</si>
  <si>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</si>
  <si>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</si>
  <si>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</si>
  <si>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</si>
  <si>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</si>
  <si>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</si>
  <si>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</si>
  <si>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</si>
  <si>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</si>
  <si>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</si>
  <si>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</si>
  <si>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</si>
  <si>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</si>
  <si>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</si>
  <si>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</si>
  <si>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</si>
  <si>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</si>
  <si>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</si>
  <si>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</si>
  <si>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</si>
  <si>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</si>
  <si>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</si>
  <si>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</si>
  <si>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</si>
  <si>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</si>
  <si>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</si>
  <si>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</si>
  <si>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</si>
  <si>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</si>
  <si>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</si>
  <si>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</si>
  <si>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</si>
  <si>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</si>
  <si>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</si>
  <si>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</si>
  <si>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</si>
  <si>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</si>
  <si>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</si>
  <si>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</si>
  <si>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</si>
  <si>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</si>
  <si>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</si>
  <si>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</si>
  <si>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</si>
  <si>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</si>
  <si>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</si>
  <si>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</si>
  <si>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</si>
  <si>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</si>
  <si>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</si>
  <si>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</si>
  <si>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</si>
  <si>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</si>
  <si>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</si>
  <si>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</si>
  <si>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</si>
  <si>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</si>
  <si>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</si>
  <si>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</si>
  <si>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</si>
  <si>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</si>
  <si>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</si>
  <si>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</si>
  <si>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</si>
  <si>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</si>
  <si>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</si>
  <si>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</si>
  <si>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</si>
  <si>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</si>
  <si>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</si>
  <si>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</si>
  <si>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</si>
  <si>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</si>
  <si>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</si>
  <si>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</si>
  <si>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</si>
  <si>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</si>
  <si>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</si>
  <si>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</si>
  <si>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</si>
  <si>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</si>
  <si>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</si>
  <si>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</si>
  <si>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</si>
  <si>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</si>
  <si>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</si>
  <si>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</si>
  <si>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</si>
  <si>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</si>
  <si>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</si>
  <si>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</si>
  <si>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</si>
  <si>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</si>
  <si>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</si>
  <si>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</si>
  <si>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</si>
  <si>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</si>
  <si>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</si>
  <si>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</si>
  <si>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</si>
  <si>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</si>
  <si>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</si>
  <si>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</si>
  <si>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</si>
  <si>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</si>
  <si>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</si>
  <si>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</si>
  <si>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</si>
  <si>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</si>
  <si>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</si>
  <si>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</si>
  <si>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</si>
  <si>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</si>
  <si>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</si>
  <si>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</si>
  <si>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</si>
  <si>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</si>
  <si>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</si>
  <si>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</si>
  <si>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</si>
  <si>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</si>
  <si>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</si>
  <si>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</si>
  <si>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</si>
  <si>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</si>
  <si>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</si>
  <si>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</si>
  <si>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</si>
  <si>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</si>
  <si>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</si>
  <si>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</si>
  <si>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</si>
  <si>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</si>
  <si>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</si>
  <si>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</si>
  <si>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</si>
  <si>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</si>
  <si>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</si>
  <si>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</si>
  <si>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</si>
  <si>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</si>
  <si>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</si>
  <si>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</si>
  <si>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</si>
  <si>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</si>
  <si>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</si>
  <si>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</si>
  <si>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</si>
  <si>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</si>
  <si>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</si>
  <si>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</si>
  <si>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</si>
  <si>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</si>
  <si>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</si>
  <si>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</si>
  <si>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</si>
  <si>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</si>
  <si>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</si>
  <si>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</si>
  <si>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</si>
  <si>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</si>
  <si>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</si>
  <si>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</si>
  <si>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</si>
  <si>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</si>
  <si>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</si>
  <si>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</si>
  <si>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</si>
  <si>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</si>
  <si>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</si>
  <si>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</si>
  <si>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</si>
  <si>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</si>
  <si>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</si>
  <si>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</si>
  <si>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</si>
  <si>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</si>
  <si>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</si>
  <si>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</si>
  <si>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</si>
  <si>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</si>
  <si>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</si>
  <si>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</si>
  <si>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</si>
  <si>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</si>
  <si>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</si>
  <si>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</si>
  <si>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</si>
  <si>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</si>
  <si>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</si>
  <si>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</si>
  <si>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</si>
  <si>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</si>
  <si>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</si>
  <si>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</si>
  <si>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</si>
  <si>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</si>
  <si>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</si>
  <si>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</si>
  <si>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</si>
  <si>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</si>
  <si>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</si>
  <si>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</si>
  <si>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</si>
  <si>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</si>
  <si>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</si>
  <si>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</si>
  <si>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</si>
  <si>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</si>
  <si>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</si>
  <si>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</si>
  <si>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</si>
  <si>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</si>
  <si>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</si>
  <si>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</si>
  <si>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</si>
  <si>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</si>
  <si>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</si>
  <si>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</si>
  <si>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</si>
  <si>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</si>
  <si>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</si>
  <si>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</si>
  <si>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</si>
  <si>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</si>
  <si>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</si>
  <si>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</si>
  <si>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</si>
  <si>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</si>
  <si>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</si>
  <si>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</si>
  <si>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</si>
  <si>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</si>
  <si>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</si>
  <si>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</si>
  <si>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</si>
  <si>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</si>
  <si>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</si>
  <si>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</si>
  <si>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</si>
  <si>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</si>
  <si>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</si>
  <si>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</si>
  <si>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</si>
  <si>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</si>
  <si>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</si>
  <si>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</si>
  <si>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</si>
  <si>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</si>
  <si>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</si>
  <si>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</si>
  <si>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</si>
  <si>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</si>
  <si>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</si>
  <si>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</si>
  <si>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</si>
  <si>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</si>
  <si>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</si>
  <si>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</si>
  <si>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</si>
  <si>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</si>
  <si>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</si>
  <si>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</si>
  <si>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</si>
  <si>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</si>
  <si>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</si>
  <si>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</si>
  <si>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</si>
  <si>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</si>
  <si>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</si>
  <si>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</si>
  <si>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</si>
  <si>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</si>
  <si>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</si>
  <si>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</si>
  <si>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</si>
  <si>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</si>
  <si>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</si>
  <si>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</si>
  <si>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</si>
  <si>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</si>
  <si>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</si>
  <si>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</si>
  <si>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</si>
  <si>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</si>
  <si>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</si>
  <si>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</si>
  <si>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</si>
  <si>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</si>
  <si>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</si>
  <si>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</si>
  <si>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</si>
  <si>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</si>
  <si>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</si>
  <si>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</si>
  <si>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</si>
  <si>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</si>
  <si>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</si>
  <si>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</si>
  <si>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</si>
  <si>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</si>
  <si>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</si>
  <si>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</si>
  <si>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</si>
  <si>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</si>
  <si>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</si>
  <si>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</si>
  <si>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</si>
  <si>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</si>
  <si>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</si>
  <si>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</si>
  <si>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</si>
  <si>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</si>
  <si>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</si>
  <si>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</si>
  <si>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</si>
  <si>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</si>
  <si>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</si>
  <si>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</si>
  <si>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</si>
  <si>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</si>
  <si>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</si>
  <si>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</si>
  <si>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</si>
  <si>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</si>
  <si>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</si>
  <si>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</si>
  <si>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</si>
  <si>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</si>
  <si>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</si>
  <si>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</si>
  <si>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</si>
  <si>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</si>
  <si>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</si>
  <si>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</si>
  <si>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</si>
  <si>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</si>
  <si>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</si>
  <si>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</si>
  <si>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</si>
  <si>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</si>
  <si>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</si>
  <si>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</si>
  <si>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</si>
  <si>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</si>
  <si>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</si>
  <si>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</si>
  <si>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</si>
  <si>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</si>
  <si>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</si>
  <si>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</si>
  <si>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</si>
  <si>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</si>
  <si>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</si>
  <si>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</si>
  <si>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</si>
  <si>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</si>
  <si>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</si>
  <si>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</si>
  <si>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</si>
  <si>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</si>
  <si>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</si>
  <si>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</si>
  <si>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</si>
  <si>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</si>
  <si>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</si>
  <si>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</si>
  <si>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</si>
  <si>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</si>
  <si>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</si>
  <si>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</si>
  <si>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</si>
  <si>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</si>
  <si>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</si>
  <si>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</si>
  <si>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</si>
  <si>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</si>
  <si>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</si>
  <si>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</si>
  <si>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</si>
  <si>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</si>
  <si>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</si>
  <si>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</si>
  <si>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</si>
  <si>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</si>
  <si>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</si>
  <si>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</si>
  <si>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</si>
  <si>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</si>
  <si>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</si>
  <si>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</si>
  <si>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</si>
  <si>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</si>
  <si>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</si>
  <si>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</si>
  <si>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</si>
  <si>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</si>
  <si>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</si>
  <si>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</si>
  <si>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</si>
  <si>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</si>
  <si>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</si>
  <si>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</si>
  <si>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</si>
  <si>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</si>
  <si>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</si>
  <si>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</si>
  <si>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</si>
  <si>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</si>
  <si>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</si>
  <si>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</si>
  <si>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</si>
  <si>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</si>
  <si>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</si>
  <si>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</si>
  <si>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</si>
  <si>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</si>
  <si>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</si>
  <si>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</si>
  <si>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</si>
  <si>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</si>
  <si>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</si>
  <si>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</si>
  <si>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</si>
  <si>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</si>
  <si>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</si>
  <si>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</si>
  <si>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</si>
  <si>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</si>
  <si>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</si>
  <si>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</si>
  <si>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</si>
  <si>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</si>
  <si>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</si>
  <si>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</si>
  <si>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</si>
  <si>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</si>
  <si>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</si>
  <si>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</si>
  <si>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</si>
  <si>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</si>
  <si>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</si>
  <si>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</si>
  <si>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</si>
  <si>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</si>
  <si>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</si>
  <si>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</si>
  <si>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</si>
  <si>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</si>
  <si>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</si>
  <si>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</si>
  <si>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</si>
  <si>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</si>
  <si>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</si>
  <si>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</si>
  <si>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</si>
  <si>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</si>
  <si>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</si>
  <si>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</si>
  <si>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</si>
  <si>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</si>
  <si>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</si>
  <si>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</si>
  <si>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</si>
  <si>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</si>
  <si>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</si>
  <si>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</si>
  <si>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</si>
  <si>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</si>
  <si>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</si>
  <si>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</si>
  <si>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</si>
  <si>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</si>
  <si>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</si>
  <si>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</si>
  <si>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</si>
  <si>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</si>
  <si>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</si>
  <si>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</si>
  <si>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</si>
  <si>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</si>
  <si>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</si>
  <si>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</si>
  <si>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</si>
  <si>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</si>
  <si>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</si>
  <si>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</si>
  <si>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</si>
  <si>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</si>
  <si>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</si>
  <si>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</si>
  <si>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</si>
  <si>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</si>
  <si>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</si>
  <si>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</si>
  <si>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</si>
  <si>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</si>
  <si>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</si>
  <si>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</si>
  <si>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</si>
  <si>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</si>
  <si>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</si>
  <si>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</si>
  <si>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</si>
  <si>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</si>
  <si>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</si>
  <si>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</si>
  <si>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</si>
  <si>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</si>
  <si>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</si>
  <si>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</si>
  <si>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</si>
  <si>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</si>
  <si>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</si>
  <si>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</si>
  <si>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</si>
  <si>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</si>
  <si>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</si>
  <si>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</si>
  <si>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</si>
  <si>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</si>
  <si>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</si>
  <si>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</si>
  <si>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</si>
  <si>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</si>
  <si>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</si>
  <si>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</si>
  <si>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</si>
  <si>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</si>
  <si>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</si>
  <si>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</si>
  <si>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</si>
  <si>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</si>
  <si>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</si>
  <si>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</si>
  <si>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</si>
  <si>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</si>
  <si>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</si>
  <si>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</si>
  <si>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</si>
  <si>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</si>
  <si>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</si>
  <si>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</si>
  <si>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</si>
  <si>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</si>
  <si>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</si>
  <si>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</si>
  <si>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</si>
  <si>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</si>
  <si>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</si>
  <si>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</si>
  <si>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</si>
  <si>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</si>
  <si>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</si>
  <si>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</si>
  <si>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</si>
  <si>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</si>
  <si>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</si>
  <si>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</si>
  <si>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</si>
  <si>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</si>
  <si>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</si>
  <si>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</si>
  <si>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</si>
  <si>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</si>
  <si>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</si>
  <si>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</si>
  <si>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</si>
  <si>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</si>
  <si>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</si>
  <si>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</si>
  <si>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</si>
  <si>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</si>
  <si>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</si>
  <si>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</si>
  <si>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</si>
  <si>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</si>
  <si>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</si>
  <si>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</si>
  <si>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</si>
  <si>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</si>
  <si>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</si>
  <si>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</si>
  <si>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</si>
  <si>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</si>
  <si>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</si>
  <si>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</si>
  <si>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</si>
  <si>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</si>
  <si>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</si>
  <si>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</si>
  <si>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</si>
  <si>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</si>
  <si>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</si>
  <si>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</si>
  <si>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</si>
  <si>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</si>
  <si>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</si>
  <si>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</si>
  <si>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</si>
  <si>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</si>
  <si>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</si>
  <si>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</si>
  <si>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</si>
  <si>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</si>
  <si>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</si>
  <si>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</si>
  <si>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</si>
  <si>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</si>
  <si>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</si>
  <si>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</si>
  <si>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</si>
  <si>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</si>
  <si>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</si>
  <si>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</si>
  <si>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</si>
  <si>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</si>
  <si>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</si>
  <si>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</si>
  <si>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</si>
  <si>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</si>
  <si>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</si>
  <si>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</si>
  <si>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</si>
  <si>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</si>
  <si>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</si>
  <si>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</si>
  <si>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</si>
  <si>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</si>
  <si>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</si>
  <si>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</si>
  <si>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</si>
  <si>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</si>
  <si>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</si>
  <si>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</si>
  <si>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</si>
  <si>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</si>
  <si>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</si>
  <si>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</si>
  <si>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</si>
  <si>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</si>
  <si>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</si>
  <si>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</si>
  <si>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</si>
  <si>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</si>
  <si>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</si>
  <si>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</si>
  <si>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</si>
  <si>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</si>
  <si>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</si>
  <si>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</si>
  <si>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</si>
  <si>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</si>
  <si>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</si>
  <si>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</si>
  <si>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</si>
  <si>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</si>
  <si>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</si>
  <si>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</si>
  <si>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</si>
  <si>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</si>
  <si>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</si>
  <si>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</si>
  <si>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</si>
  <si>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</si>
  <si>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</si>
  <si>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</si>
  <si>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</si>
  <si>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</si>
  <si>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</si>
  <si>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</si>
  <si>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</si>
  <si>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</si>
  <si>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</si>
  <si>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</si>
  <si>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</si>
  <si>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</si>
  <si>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</si>
  <si>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</si>
  <si>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</si>
  <si>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</si>
  <si>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</si>
  <si>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</si>
  <si>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</si>
  <si>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</si>
  <si>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</si>
  <si>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</si>
  <si>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</si>
  <si>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</si>
  <si>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</si>
  <si>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</si>
  <si>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</si>
  <si>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</si>
  <si>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</si>
  <si>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</si>
  <si>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</si>
  <si>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</si>
  <si>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</si>
  <si>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</si>
  <si>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</si>
  <si>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</si>
  <si>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</si>
  <si>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</si>
  <si>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</si>
  <si>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</si>
  <si>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</si>
  <si>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</si>
  <si>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</si>
  <si>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</si>
  <si>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</si>
  <si>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</si>
  <si>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</si>
  <si>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</si>
  <si>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</si>
  <si>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</si>
  <si>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</si>
  <si>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</si>
  <si>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</si>
  <si>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</si>
  <si>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</si>
  <si>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</si>
  <si>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</si>
  <si>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</si>
  <si>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</si>
  <si>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</si>
  <si>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</si>
  <si>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</si>
  <si>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</si>
  <si>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</si>
  <si>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</si>
  <si>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</si>
  <si>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</si>
  <si>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</si>
  <si>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</si>
  <si>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</si>
  <si>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</si>
  <si>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</si>
  <si>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</si>
  <si>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</si>
  <si>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</si>
  <si>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</si>
  <si>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</si>
  <si>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</si>
  <si>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</si>
  <si>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</si>
  <si>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</si>
  <si>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</si>
  <si>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</si>
  <si>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</si>
  <si>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</si>
  <si>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</si>
  <si>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</si>
  <si>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</si>
  <si>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</si>
  <si>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</si>
  <si>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</si>
  <si>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</si>
  <si>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</si>
  <si>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</si>
  <si>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</si>
  <si>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</si>
  <si>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</si>
  <si>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</si>
  <si>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</si>
  <si>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</si>
  <si>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</si>
  <si>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</si>
  <si>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</si>
  <si>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</si>
  <si>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</si>
  <si>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</si>
  <si>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</si>
  <si>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</si>
  <si>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</si>
  <si>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</si>
  <si>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</si>
  <si>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</si>
  <si>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</si>
  <si>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</si>
  <si>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</si>
  <si>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</si>
  <si>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</si>
  <si>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</si>
  <si>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</si>
  <si>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</si>
  <si>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</si>
  <si>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</si>
  <si>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</si>
  <si>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</si>
  <si>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</si>
  <si>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</si>
  <si>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</si>
  <si>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</si>
  <si>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</si>
  <si>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</si>
  <si>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</si>
  <si>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</si>
  <si>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</si>
  <si>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</si>
  <si>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</si>
  <si>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</si>
  <si>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</si>
  <si>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</si>
  <si>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</si>
  <si>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</si>
  <si>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</si>
  <si>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</si>
  <si>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</si>
  <si>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</si>
  <si>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</si>
  <si>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</si>
  <si>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</si>
  <si>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</si>
  <si>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</si>
  <si>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</si>
  <si>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</si>
  <si>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</si>
  <si>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</si>
  <si>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</si>
  <si>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</si>
  <si>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</si>
  <si>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</si>
  <si>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</si>
  <si>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</si>
  <si>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</si>
  <si>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</si>
  <si>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</si>
  <si>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</si>
  <si>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</si>
  <si>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</si>
  <si>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</si>
  <si>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</si>
  <si>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</si>
  <si>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</si>
  <si>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</si>
  <si>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</si>
  <si>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</si>
  <si>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</si>
  <si>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</si>
  <si>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</si>
  <si>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</si>
  <si>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</si>
  <si>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</si>
  <si>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</si>
  <si>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</si>
  <si>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</si>
  <si>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</si>
  <si>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</si>
  <si>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</si>
  <si>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</si>
  <si>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</si>
  <si>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</si>
  <si>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</si>
  <si>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</si>
  <si>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</si>
  <si>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</si>
  <si>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</si>
  <si>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</si>
  <si>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</si>
  <si>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</si>
  <si>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</si>
  <si>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</si>
  <si>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</si>
  <si>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</si>
  <si>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</si>
  <si>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</si>
  <si>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</si>
  <si>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</si>
  <si>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</si>
  <si>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</si>
  <si>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</si>
  <si>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</si>
  <si>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</si>
  <si>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</si>
  <si>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</si>
  <si>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</si>
  <si>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</si>
  <si>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</si>
  <si>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</si>
  <si>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</si>
  <si>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</si>
  <si>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</si>
  <si>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</si>
  <si>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</si>
  <si>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</si>
  <si>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</si>
  <si>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</si>
  <si>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</si>
  <si>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</si>
  <si>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</si>
  <si>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</si>
  <si>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</si>
  <si>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</si>
  <si>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</si>
  <si>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</si>
  <si>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</si>
  <si>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</si>
  <si>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</si>
  <si>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</si>
  <si>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</si>
  <si>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</si>
  <si>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</si>
  <si>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</si>
  <si>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</si>
  <si>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</si>
  <si>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</si>
  <si>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</si>
  <si>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</si>
  <si>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</si>
  <si>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</si>
  <si>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</si>
  <si>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</si>
  <si>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</si>
  <si>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</si>
  <si>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</si>
  <si>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</si>
  <si>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</si>
  <si>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</si>
  <si>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</si>
  <si>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</si>
  <si>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</si>
  <si>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</si>
  <si>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</si>
  <si>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</si>
  <si>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</si>
  <si>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</si>
  <si>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</si>
  <si>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</si>
  <si>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</si>
  <si>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</si>
  <si>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</si>
  <si>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</si>
  <si>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</si>
  <si>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</si>
  <si>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</si>
  <si>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</si>
  <si>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</si>
  <si>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</si>
  <si>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</si>
  <si>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</si>
  <si>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</si>
  <si>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</si>
  <si>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</si>
  <si>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</si>
  <si>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</si>
  <si>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</si>
  <si>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</si>
  <si>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</si>
  <si>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</si>
  <si>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</si>
  <si>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</si>
  <si>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</si>
  <si>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</si>
  <si>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</si>
  <si>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</si>
  <si>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</si>
  <si>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</si>
  <si>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</si>
  <si>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</si>
  <si>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</si>
  <si>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</si>
  <si>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</si>
  <si>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</si>
  <si>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</si>
  <si>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</si>
  <si>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</si>
  <si>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</si>
  <si>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</si>
  <si>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</si>
  <si>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</si>
  <si>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</si>
  <si>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</si>
  <si>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</si>
  <si>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</si>
  <si>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</si>
  <si>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</si>
  <si>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</si>
  <si>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</si>
  <si>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</si>
  <si>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</si>
  <si>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</si>
  <si>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</si>
  <si>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</si>
  <si>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</si>
  <si>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</si>
  <si>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</si>
  <si>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</si>
  <si>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</si>
  <si>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</si>
  <si>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</si>
  <si>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</si>
  <si>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</si>
  <si>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</si>
  <si>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</si>
  <si>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</si>
  <si>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</si>
  <si>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</si>
  <si>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</si>
  <si>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</si>
  <si>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</si>
  <si>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</si>
  <si>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</si>
  <si>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</si>
  <si>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</si>
  <si>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</si>
  <si>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</si>
  <si>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</si>
  <si>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</si>
  <si>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</si>
  <si>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</si>
  <si>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</si>
  <si>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</si>
  <si>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</si>
  <si>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</si>
  <si>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</si>
  <si>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</si>
  <si>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</si>
  <si>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</si>
  <si>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</si>
  <si>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</si>
  <si>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</si>
  <si>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</si>
  <si>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</si>
  <si>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</si>
  <si>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</si>
  <si>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</si>
  <si>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</si>
  <si>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</si>
  <si>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</si>
  <si>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</si>
  <si>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</si>
  <si>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</si>
  <si>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</si>
  <si>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</si>
  <si>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</si>
  <si>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</si>
  <si>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</si>
  <si>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</si>
  <si>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</si>
  <si>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</si>
  <si>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</si>
  <si>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</si>
  <si>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</si>
  <si>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</si>
  <si>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</si>
  <si>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</si>
  <si>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</si>
  <si>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</si>
  <si>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</si>
  <si>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</si>
  <si>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</si>
  <si>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</si>
  <si>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</si>
  <si>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</si>
  <si>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</si>
  <si>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</si>
  <si>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</si>
  <si>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</si>
  <si>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</si>
  <si>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</si>
  <si>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</si>
  <si>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</si>
  <si>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</si>
  <si>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</si>
  <si>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</si>
  <si>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</si>
  <si>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</si>
  <si>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</si>
  <si>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</si>
  <si>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</si>
  <si>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</si>
  <si>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</si>
  <si>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</si>
  <si>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</si>
  <si>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</si>
  <si>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</si>
  <si>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</si>
  <si>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</si>
  <si>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</si>
  <si>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</si>
  <si>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</si>
  <si>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</si>
  <si>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</si>
  <si>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</si>
  <si>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</si>
  <si>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</si>
  <si>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</si>
  <si>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</si>
  <si>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</si>
  <si>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</si>
  <si>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</si>
  <si>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</si>
  <si>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</si>
  <si>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</si>
  <si>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</si>
  <si>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</si>
  <si>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</si>
  <si>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</si>
  <si>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</si>
  <si>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</si>
  <si>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</si>
  <si>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</si>
  <si>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</si>
  <si>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</si>
  <si>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</si>
  <si>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</si>
  <si>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</si>
  <si>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</si>
  <si>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</si>
  <si>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</si>
  <si>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</si>
  <si>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</si>
  <si>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</si>
  <si>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</si>
  <si>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</si>
  <si>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</si>
  <si>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</si>
  <si>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</si>
  <si>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</si>
  <si>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</si>
  <si>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</si>
  <si>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</si>
  <si>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</si>
  <si>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</si>
  <si>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</si>
  <si>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</si>
  <si>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</si>
  <si>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</si>
  <si>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</si>
  <si>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</si>
  <si>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</si>
  <si>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</si>
  <si>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</si>
  <si>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</si>
  <si>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</si>
  <si>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</si>
  <si>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</si>
  <si>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</si>
  <si>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</si>
  <si>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</si>
  <si>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</si>
  <si>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</si>
  <si>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</si>
  <si>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</si>
  <si>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</si>
  <si>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</si>
  <si>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</si>
  <si>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</si>
  <si>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</si>
  <si>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</si>
  <si>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</si>
  <si>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</si>
  <si>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</si>
  <si>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</si>
  <si>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</si>
  <si>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</si>
  <si>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</si>
  <si>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</si>
  <si>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</si>
  <si>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</si>
  <si>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</si>
  <si>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</si>
  <si>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</si>
  <si>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</si>
  <si>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</si>
  <si>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</si>
  <si>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</si>
  <si>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</si>
  <si>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</si>
  <si>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</si>
  <si>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</si>
  <si>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</si>
  <si>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</si>
  <si>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</si>
  <si>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</si>
  <si>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</si>
  <si>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</si>
  <si>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</si>
  <si>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</si>
  <si>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</si>
  <si>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</si>
  <si>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</si>
  <si>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</si>
  <si>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</si>
  <si>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</si>
  <si>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</si>
  <si>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</si>
  <si>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</si>
  <si>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</si>
  <si>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</si>
  <si>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</si>
  <si>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</si>
  <si>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</si>
  <si>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</si>
  <si>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</si>
  <si>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</si>
  <si>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</si>
  <si>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</si>
  <si>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</si>
  <si>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</si>
  <si>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</si>
  <si>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</si>
  <si>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</si>
  <si>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</si>
  <si>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</si>
  <si>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</si>
  <si>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</si>
  <si>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</si>
  <si>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</si>
  <si>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</si>
  <si>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</si>
  <si>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</si>
  <si>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</si>
  <si>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</si>
  <si>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</si>
  <si>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</si>
  <si>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</si>
  <si>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</si>
  <si>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</si>
  <si>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</si>
  <si>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</si>
  <si>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</si>
  <si>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</si>
  <si>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</si>
  <si>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</si>
  <si>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</si>
  <si>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</si>
  <si>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</si>
  <si>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</si>
  <si>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</si>
  <si>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</si>
  <si>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</si>
  <si>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</si>
  <si>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</si>
  <si>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</si>
  <si>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</si>
  <si>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</si>
  <si>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</si>
  <si>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</si>
  <si>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</si>
  <si>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</si>
  <si>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</si>
  <si>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</si>
  <si>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</si>
  <si>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</si>
  <si>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</si>
  <si>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</si>
  <si>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</si>
  <si>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</si>
  <si>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</si>
  <si>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</si>
  <si>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</si>
  <si>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</si>
  <si>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</si>
  <si>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</si>
  <si>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</si>
  <si>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</si>
  <si>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</si>
  <si>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</si>
  <si>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</si>
  <si>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</si>
  <si>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</si>
  <si>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</si>
  <si>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</si>
  <si>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</si>
  <si>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</si>
  <si>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</si>
  <si>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</si>
  <si>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</si>
  <si>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</si>
  <si>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</si>
  <si>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</si>
  <si>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</si>
  <si>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</si>
  <si>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</si>
  <si>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</si>
  <si>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</si>
  <si>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</si>
  <si>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</si>
  <si>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</si>
  <si>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</si>
  <si>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</si>
  <si>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</si>
  <si>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</si>
  <si>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</si>
  <si>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</si>
  <si>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</si>
  <si>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</si>
  <si>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</si>
  <si>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</si>
  <si>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</si>
  <si>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</si>
  <si>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</si>
  <si>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</si>
  <si>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</si>
  <si>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</si>
  <si>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</si>
  <si>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</si>
  <si>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</si>
  <si>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</si>
  <si>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</si>
  <si>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</si>
  <si>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</si>
  <si>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</si>
  <si>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</si>
  <si>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</si>
  <si>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</si>
  <si>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</si>
  <si>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</si>
  <si>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</si>
  <si>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</si>
  <si>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</si>
  <si>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</si>
  <si>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</si>
  <si>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</si>
  <si>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</si>
  <si>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</si>
  <si>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</si>
  <si>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</si>
  <si>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</si>
  <si>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</si>
  <si>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</si>
  <si>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</si>
  <si>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</si>
  <si>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</si>
  <si>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</si>
  <si>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</si>
  <si>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</si>
  <si>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</si>
  <si>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</si>
  <si>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</si>
  <si>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</si>
  <si>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</si>
  <si>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</si>
  <si>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</si>
  <si>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</si>
  <si>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</si>
  <si>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</si>
  <si>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</si>
  <si>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</si>
  <si>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</si>
  <si>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</si>
  <si>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</si>
  <si>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</si>
  <si>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</si>
  <si>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</si>
  <si>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</si>
  <si>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</si>
  <si>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</si>
  <si>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</si>
  <si>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</si>
  <si>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</si>
  <si>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</si>
  <si>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</si>
  <si>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</si>
  <si>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</si>
  <si>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</si>
  <si>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</si>
  <si>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</si>
  <si>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</si>
  <si>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</si>
  <si>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</si>
  <si>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</si>
  <si>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</si>
  <si>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</si>
  <si>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</si>
  <si>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</si>
  <si>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</si>
  <si>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</si>
  <si>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</si>
  <si>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</si>
  <si>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</si>
  <si>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</si>
  <si>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</si>
  <si>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</si>
  <si>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</si>
  <si>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</si>
  <si>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</si>
  <si>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</si>
  <si>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</si>
  <si>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</si>
  <si>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</si>
  <si>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</si>
  <si>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</si>
  <si>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</si>
  <si>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</si>
  <si>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</si>
  <si>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</si>
  <si>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</si>
  <si>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</si>
  <si>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</si>
  <si>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</si>
  <si>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</si>
  <si>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</si>
  <si>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</si>
  <si>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</si>
  <si>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</si>
  <si>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</si>
  <si>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</si>
  <si>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</si>
  <si>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</si>
  <si>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</si>
  <si>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</si>
  <si>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</si>
  <si>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</si>
  <si>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</si>
  <si>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</si>
  <si>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</si>
  <si>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</si>
  <si>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</si>
  <si>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</si>
  <si>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</si>
  <si>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</si>
  <si>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</si>
  <si>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</si>
  <si>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</si>
  <si>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</si>
  <si>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</si>
  <si>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</si>
  <si>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</si>
  <si>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</si>
  <si>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</si>
  <si>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</si>
  <si>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</si>
  <si>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</si>
  <si>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</si>
  <si>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</si>
  <si>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</si>
  <si>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</si>
  <si>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</si>
  <si>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</si>
  <si>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</si>
  <si>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</si>
  <si>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</si>
  <si>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</si>
  <si>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</si>
  <si>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</si>
  <si>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</si>
  <si>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</si>
  <si>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</si>
  <si>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</si>
  <si>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</si>
  <si>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</si>
  <si>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</si>
  <si>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</si>
  <si>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</si>
  <si>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</si>
  <si>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</si>
  <si>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</si>
  <si>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</si>
  <si>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</si>
  <si>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</si>
  <si>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</si>
  <si>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</si>
  <si>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</si>
  <si>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</si>
  <si>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</si>
  <si>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</si>
  <si>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</si>
  <si>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</si>
  <si>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</si>
  <si>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</si>
  <si>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</si>
  <si>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</si>
  <si>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</si>
  <si>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</si>
  <si>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</si>
  <si>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</si>
  <si>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</si>
  <si>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</si>
  <si>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</si>
  <si>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</si>
  <si>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</si>
  <si>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</si>
  <si>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</si>
  <si>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</si>
  <si>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</si>
  <si>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</si>
  <si>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</si>
  <si>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</si>
  <si>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</si>
  <si>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</si>
  <si>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</si>
  <si>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</si>
  <si>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</si>
  <si>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</si>
  <si>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</si>
  <si>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</si>
  <si>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</si>
  <si>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</si>
  <si>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</si>
  <si>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</si>
  <si>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</si>
  <si>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</si>
  <si>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</si>
  <si>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</si>
  <si>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</si>
  <si>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</si>
  <si>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</si>
  <si>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</si>
  <si>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</si>
  <si>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</si>
  <si>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</si>
  <si>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</si>
  <si>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</si>
  <si>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</si>
  <si>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</si>
  <si>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</si>
  <si>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</si>
  <si>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</si>
  <si>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</si>
  <si>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</si>
  <si>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</si>
  <si>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</si>
  <si>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</si>
  <si>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</si>
  <si>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</si>
  <si>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</si>
  <si>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</si>
  <si>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</si>
  <si>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</si>
  <si>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</si>
  <si>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</si>
  <si>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</si>
  <si>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</si>
  <si>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</si>
  <si>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</si>
  <si>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</si>
  <si>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</si>
  <si>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</si>
  <si>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</si>
  <si>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</si>
  <si>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</si>
  <si>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</si>
  <si>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</si>
  <si>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</si>
  <si>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</si>
  <si>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</si>
  <si>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</si>
  <si>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</si>
  <si>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</si>
  <si>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</si>
  <si>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</si>
  <si>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</si>
  <si>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</si>
  <si>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</si>
  <si>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</si>
  <si>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</si>
  <si>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</si>
  <si>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</si>
  <si>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</si>
  <si>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</si>
  <si>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</si>
  <si>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</si>
  <si>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</si>
  <si>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</si>
  <si>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</si>
  <si>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</si>
  <si>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</si>
  <si>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</si>
  <si>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</si>
  <si>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</si>
  <si>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</si>
  <si>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</si>
  <si>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</si>
  <si>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</si>
  <si>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</si>
  <si>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</si>
  <si>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</si>
  <si>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</si>
  <si>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</si>
  <si>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</si>
  <si>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</si>
  <si>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</si>
  <si>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</si>
  <si>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</si>
  <si>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</si>
  <si>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</si>
  <si>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</si>
  <si>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</si>
  <si>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</si>
  <si>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</si>
  <si>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</si>
  <si>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</si>
  <si>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</si>
  <si>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</si>
  <si>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</si>
  <si>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</si>
  <si>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</si>
  <si>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</si>
  <si>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</si>
  <si>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</si>
  <si>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</si>
  <si>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</si>
  <si>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</si>
  <si>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</si>
  <si>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</si>
  <si>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</si>
  <si>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</si>
  <si>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</si>
  <si>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</si>
  <si>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</si>
  <si>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</si>
  <si>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</si>
  <si>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</si>
  <si>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</si>
  <si>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</si>
  <si>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</si>
  <si>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</si>
  <si>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</si>
  <si>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</si>
  <si>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</si>
  <si>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</si>
  <si>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</si>
  <si>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</si>
  <si>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</si>
  <si>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</si>
  <si>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</si>
  <si>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</si>
  <si>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</si>
  <si>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</si>
  <si>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</si>
  <si>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</si>
  <si>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</si>
  <si>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</si>
  <si>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</si>
  <si>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</si>
  <si>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</si>
  <si>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</si>
  <si>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</si>
  <si>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</si>
  <si>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</si>
  <si>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</si>
  <si>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</si>
  <si>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</si>
  <si>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</si>
  <si>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</si>
  <si>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</si>
  <si>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</si>
  <si>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</si>
  <si>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</si>
  <si>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</si>
  <si>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</si>
  <si>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</si>
  <si>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</si>
  <si>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</si>
  <si>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</si>
  <si>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</si>
  <si>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</si>
  <si>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</si>
  <si>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</si>
  <si>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</si>
  <si>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</si>
  <si>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</si>
  <si>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</si>
  <si>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</si>
  <si>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</si>
  <si>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</si>
  <si>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</si>
  <si>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</si>
  <si>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</si>
  <si>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</si>
  <si>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</si>
  <si>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</si>
  <si>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</si>
  <si>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</si>
  <si>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</si>
  <si>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</si>
  <si>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</si>
  <si>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</si>
  <si>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</si>
  <si>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</si>
  <si>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</si>
  <si>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</si>
  <si>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</si>
  <si>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</si>
  <si>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</si>
  <si>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</si>
  <si>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</si>
  <si>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</si>
  <si>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</si>
  <si>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</si>
  <si>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</si>
  <si>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</si>
  <si>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</si>
  <si>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</si>
  <si>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</si>
  <si>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</si>
  <si>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</si>
  <si>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</si>
  <si>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</si>
  <si>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</si>
  <si>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</si>
  <si>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</si>
  <si>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</si>
  <si>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</si>
  <si>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</si>
  <si>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</si>
  <si>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</si>
  <si>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</si>
  <si>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</si>
  <si>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</si>
  <si>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</si>
  <si>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</si>
  <si>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</si>
  <si>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</si>
  <si>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</si>
  <si>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</si>
  <si>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</si>
  <si>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</si>
  <si>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</si>
  <si>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</si>
  <si>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</si>
  <si>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</si>
  <si>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</si>
  <si>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</si>
  <si>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</si>
  <si>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</si>
  <si>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</si>
  <si>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</si>
  <si>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</si>
  <si>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</si>
  <si>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</si>
  <si>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</si>
  <si>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</si>
  <si>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</si>
  <si>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</si>
  <si>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</si>
  <si>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</si>
  <si>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</si>
  <si>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</si>
  <si>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</si>
  <si>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</si>
  <si>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</si>
  <si>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</si>
  <si>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</si>
  <si>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</si>
  <si>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</si>
  <si>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</si>
  <si>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</si>
  <si>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</si>
  <si>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</si>
  <si>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</si>
  <si>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</si>
  <si>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</si>
  <si>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</si>
  <si>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</si>
  <si>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</si>
  <si>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</si>
  <si>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</si>
  <si>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</si>
  <si>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</si>
  <si>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</si>
  <si>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</si>
  <si>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</si>
  <si>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</si>
  <si>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</si>
  <si>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</si>
  <si>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</si>
  <si>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</si>
  <si>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</si>
  <si>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</si>
  <si>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</si>
  <si>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</si>
  <si>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</si>
  <si>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</si>
  <si>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</si>
  <si>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</si>
  <si>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</si>
  <si>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</si>
  <si>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</si>
  <si>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</si>
  <si>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</si>
  <si>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</si>
  <si>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</si>
  <si>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</si>
  <si>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</si>
  <si>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</si>
  <si>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</si>
  <si>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</si>
  <si>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</si>
  <si>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</si>
  <si>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</si>
  <si>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</si>
  <si>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</si>
  <si>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</si>
  <si>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</si>
  <si>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</si>
  <si>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</si>
  <si>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</si>
  <si>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</si>
  <si>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</si>
  <si>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</si>
  <si>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</si>
  <si>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</si>
  <si>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</si>
  <si>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</si>
  <si>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</si>
  <si>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</si>
  <si>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</si>
  <si>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</si>
  <si>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</si>
  <si>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</si>
  <si>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</si>
  <si>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</si>
  <si>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</si>
  <si>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</si>
  <si>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</si>
  <si>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</si>
  <si>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</si>
  <si>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</si>
  <si>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</si>
  <si>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</si>
  <si>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</si>
  <si>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</si>
  <si>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</si>
  <si>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</si>
  <si>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</si>
  <si>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</si>
  <si>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</si>
  <si>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</si>
  <si>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</si>
  <si>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</si>
  <si>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</si>
  <si>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</si>
  <si>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</si>
  <si>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</si>
  <si>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</si>
  <si>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</si>
  <si>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</si>
  <si>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</si>
  <si>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</si>
  <si>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</si>
  <si>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</si>
  <si>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</si>
  <si>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</si>
  <si>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</si>
  <si>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</si>
  <si>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</si>
  <si>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</si>
  <si>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</si>
  <si>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</si>
  <si>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</si>
  <si>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</si>
  <si>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</si>
  <si>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</si>
  <si>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</si>
  <si>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</si>
  <si>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</si>
  <si>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</si>
  <si>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</si>
  <si>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</si>
  <si>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</si>
  <si>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</si>
  <si>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</si>
  <si>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</si>
  <si>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</si>
  <si>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</si>
  <si>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</si>
  <si>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</si>
  <si>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</si>
  <si>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</si>
  <si>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</si>
  <si>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</si>
  <si>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</si>
  <si>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</si>
  <si>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</si>
  <si>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</si>
  <si>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</si>
  <si>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</si>
  <si>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</si>
  <si>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</si>
  <si>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</si>
  <si>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</si>
  <si>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</si>
  <si>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</si>
  <si>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</si>
  <si>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</si>
  <si>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</si>
  <si>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</si>
  <si>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</si>
  <si>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</si>
  <si>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</si>
  <si>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</si>
  <si>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</si>
  <si>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</si>
  <si>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</si>
  <si>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</si>
  <si>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</si>
  <si>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</si>
  <si>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</si>
  <si>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</si>
  <si>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</si>
  <si>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</si>
  <si>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</si>
  <si>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</si>
  <si>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</si>
  <si>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</si>
  <si>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</si>
  <si>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</si>
  <si>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</si>
  <si>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</si>
  <si>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</si>
  <si>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</si>
  <si>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</si>
  <si>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</si>
  <si>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</si>
  <si>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</si>
  <si>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</si>
  <si>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</si>
  <si>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</si>
  <si>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</si>
  <si>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</si>
  <si>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</si>
  <si>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</si>
  <si>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</si>
  <si>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</si>
  <si>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</si>
  <si>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</si>
  <si>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</si>
  <si>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</si>
  <si>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</si>
  <si>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</si>
  <si>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</si>
  <si>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</si>
  <si>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</si>
  <si>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</si>
  <si>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</si>
  <si>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</si>
  <si>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</si>
  <si>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</si>
  <si>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</si>
  <si>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</si>
  <si>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</si>
  <si>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</si>
  <si>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</si>
  <si>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</si>
  <si>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</si>
  <si>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</si>
  <si>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</si>
  <si>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</si>
  <si>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</si>
  <si>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</si>
  <si>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</si>
  <si>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</si>
  <si>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</si>
  <si>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</si>
  <si>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</si>
  <si>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</si>
  <si>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</si>
  <si>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</si>
  <si>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</si>
  <si>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</si>
  <si>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</si>
  <si>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</si>
  <si>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</si>
  <si>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</si>
  <si>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</si>
  <si>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</si>
  <si>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</si>
  <si>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</si>
  <si>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</si>
  <si>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</si>
  <si>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</si>
  <si>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</si>
  <si>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</si>
  <si>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</si>
  <si>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</si>
  <si>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</si>
  <si>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</si>
  <si>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</si>
  <si>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</si>
  <si>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</si>
  <si>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</si>
  <si>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</si>
  <si>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</si>
  <si>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</si>
  <si>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</si>
  <si>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</si>
  <si>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</si>
  <si>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</si>
  <si>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</si>
  <si>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</si>
  <si>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</si>
  <si>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</si>
  <si>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</si>
  <si>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</si>
  <si>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</si>
  <si>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</si>
  <si>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</si>
  <si>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</si>
  <si>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</si>
  <si>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</si>
  <si>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</si>
  <si>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</si>
  <si>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</si>
  <si>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</si>
  <si>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</si>
  <si>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</si>
  <si>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</si>
  <si>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</si>
  <si>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</si>
  <si>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</si>
  <si>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</si>
  <si>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</si>
  <si>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</si>
  <si>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</si>
  <si>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</si>
  <si>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</si>
  <si>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</si>
  <si>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</si>
  <si>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</si>
  <si>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</si>
  <si>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</si>
  <si>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</si>
  <si>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</si>
  <si>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</si>
  <si>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</si>
  <si>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</si>
  <si>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</si>
  <si>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</si>
  <si>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</si>
  <si>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</si>
  <si>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</si>
  <si>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</si>
  <si>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</si>
  <si>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</si>
  <si>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</si>
  <si>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</si>
  <si>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</si>
  <si>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</si>
  <si>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</si>
  <si>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</si>
  <si>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</si>
  <si>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</si>
  <si>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</si>
  <si>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</si>
  <si>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</si>
  <si>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</si>
  <si>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</si>
  <si>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</si>
  <si>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</si>
  <si>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</si>
  <si>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</si>
  <si>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</si>
  <si>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</si>
  <si>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</si>
  <si>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</si>
  <si>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</si>
  <si>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</si>
  <si>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</si>
  <si>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</si>
  <si>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</si>
  <si>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</si>
  <si>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</si>
  <si>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</si>
  <si>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</si>
  <si>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</si>
  <si>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</si>
  <si>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</si>
  <si>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</si>
  <si>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</si>
  <si>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</si>
  <si>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</si>
  <si>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</si>
  <si>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</si>
  <si>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</si>
  <si>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</si>
  <si>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</si>
  <si>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</si>
  <si>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</si>
  <si>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</si>
  <si>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</si>
  <si>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</si>
  <si>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</si>
  <si>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</si>
  <si>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</si>
  <si>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</si>
  <si>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</si>
  <si>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</si>
  <si>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</si>
  <si>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</si>
  <si>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</si>
  <si>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</si>
  <si>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</si>
  <si>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</si>
  <si>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</si>
  <si>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</si>
  <si>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</si>
  <si>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</si>
  <si>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</si>
  <si>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</si>
  <si>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</si>
  <si>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</si>
  <si>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</si>
  <si>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</si>
  <si>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</si>
  <si>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</si>
  <si>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</si>
  <si>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</si>
  <si>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</si>
  <si>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</si>
  <si>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</si>
  <si>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</si>
  <si>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</si>
  <si>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</si>
  <si>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</si>
  <si>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</si>
  <si>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</si>
  <si>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</si>
  <si>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</si>
  <si>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</si>
  <si>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</si>
  <si>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</si>
  <si>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</si>
  <si>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</si>
  <si>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</si>
  <si>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</si>
  <si>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</si>
  <si>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</si>
  <si>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</si>
  <si>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</si>
  <si>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</si>
  <si>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</si>
  <si>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</si>
  <si>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</si>
  <si>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</si>
  <si>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</si>
  <si>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</si>
  <si>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</si>
  <si>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</si>
  <si>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</si>
  <si>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</si>
  <si>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</si>
  <si>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</si>
  <si>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</si>
  <si>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</si>
  <si>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</si>
  <si>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</si>
  <si>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</si>
  <si>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</si>
  <si>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</si>
  <si>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</si>
  <si>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</si>
  <si>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</si>
  <si>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</si>
  <si>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</si>
  <si>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</si>
  <si>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</si>
  <si>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</si>
  <si>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</si>
  <si>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</si>
  <si>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</si>
  <si>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</si>
  <si>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</si>
  <si>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</si>
  <si>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</si>
  <si>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</si>
  <si>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</si>
  <si>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</si>
  <si>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</si>
  <si>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</si>
  <si>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</si>
  <si>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</si>
  <si>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</si>
  <si>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</si>
  <si>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</si>
  <si>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</si>
  <si>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</si>
  <si>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</si>
  <si>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</si>
  <si>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</si>
  <si>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</si>
  <si>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</si>
  <si>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</si>
  <si>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</si>
  <si>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</si>
  <si>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</si>
  <si>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</si>
  <si>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</si>
  <si>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</si>
  <si>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</si>
  <si>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</si>
  <si>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</si>
  <si>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</si>
  <si>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</si>
  <si>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</si>
  <si>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</si>
  <si>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</si>
  <si>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</si>
  <si>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</si>
  <si>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</si>
  <si>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</si>
  <si>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</si>
  <si>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</si>
  <si>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</si>
  <si>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</si>
  <si>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</si>
  <si>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</si>
  <si>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</si>
  <si>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</si>
  <si>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</si>
  <si>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</si>
  <si>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</si>
  <si>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</si>
  <si>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</si>
  <si>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</si>
  <si>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</si>
  <si>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</si>
  <si>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</si>
  <si>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</si>
  <si>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</si>
  <si>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</si>
  <si>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</si>
  <si>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</si>
  <si>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</si>
  <si>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</si>
  <si>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</si>
  <si>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</si>
  <si>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</si>
  <si>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</si>
  <si>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</si>
  <si>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</si>
  <si>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</si>
  <si>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</si>
  <si>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</si>
  <si>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</si>
  <si>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</si>
  <si>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</si>
  <si>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</si>
  <si>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</si>
  <si>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</si>
  <si>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</si>
  <si>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</si>
  <si>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</si>
  <si>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</si>
  <si>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</si>
  <si>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</si>
  <si>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</si>
  <si>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</si>
  <si>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</si>
  <si>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</si>
  <si>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</si>
  <si>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</si>
  <si>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</si>
  <si>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</si>
  <si>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</si>
  <si>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</si>
  <si>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</si>
  <si>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</si>
  <si>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</si>
  <si>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</si>
  <si>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</si>
  <si>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</si>
  <si>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</si>
  <si>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</si>
  <si>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</si>
  <si>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</si>
  <si>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</si>
  <si>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</si>
  <si>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</si>
  <si>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</si>
  <si>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</si>
  <si>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</si>
  <si>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</si>
  <si>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</si>
  <si>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</si>
  <si>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</si>
  <si>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</si>
  <si>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</si>
  <si>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</si>
  <si>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</si>
  <si>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</si>
  <si>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</si>
  <si>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</si>
  <si>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</si>
  <si>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</si>
  <si>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</si>
  <si>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</si>
  <si>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</si>
  <si>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</si>
  <si>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</si>
  <si>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</si>
  <si>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</si>
  <si>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</si>
  <si>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</si>
  <si>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</si>
  <si>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</si>
  <si>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</si>
  <si>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</si>
  <si>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</si>
  <si>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</si>
  <si>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</si>
  <si>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</si>
  <si>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</si>
  <si>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</si>
  <si>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</si>
  <si>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</si>
  <si>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</si>
  <si>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</si>
  <si>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</si>
  <si>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</si>
  <si>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</si>
  <si>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</si>
  <si>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</si>
  <si>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</si>
  <si>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</si>
  <si>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</si>
  <si>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</si>
  <si>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</si>
  <si>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</si>
  <si>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</si>
  <si>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</si>
  <si>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</si>
  <si>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</si>
  <si>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</si>
  <si>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</si>
  <si>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</si>
  <si>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</si>
  <si>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</si>
  <si>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</si>
  <si>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</si>
  <si>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</si>
  <si>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</si>
  <si>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</si>
  <si>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</si>
  <si>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</si>
  <si>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</si>
  <si>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</si>
  <si>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</si>
  <si>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</si>
  <si>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</si>
  <si>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</si>
  <si>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</si>
  <si>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</si>
  <si>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</si>
  <si>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</si>
  <si>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</si>
  <si>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</si>
  <si>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</si>
  <si>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</si>
  <si>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</si>
  <si>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</si>
  <si>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</si>
  <si>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</si>
  <si>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</si>
  <si>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</si>
  <si>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</si>
  <si>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</si>
  <si>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</si>
  <si>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</si>
  <si>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</si>
  <si>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</si>
  <si>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</si>
  <si>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</si>
  <si>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</si>
  <si>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</si>
  <si>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</si>
  <si>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</si>
  <si>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</si>
  <si>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</si>
  <si>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</si>
  <si>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</si>
  <si>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</si>
  <si>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</si>
  <si>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</si>
  <si>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</si>
  <si>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</si>
  <si>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</si>
  <si>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</si>
  <si>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</si>
  <si>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</si>
  <si>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</si>
  <si>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</si>
  <si>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</si>
  <si>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</si>
  <si>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</si>
  <si>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</si>
  <si>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</si>
  <si>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</si>
  <si>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</si>
  <si>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</si>
  <si>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</si>
  <si>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</si>
  <si>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</si>
  <si>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</si>
  <si>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</si>
  <si>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</si>
  <si>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</si>
  <si>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</si>
  <si>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</si>
  <si>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</si>
  <si>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</si>
  <si>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</si>
  <si>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</si>
  <si>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</si>
  <si>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</si>
  <si>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</si>
  <si>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</si>
  <si>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</si>
  <si>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</si>
  <si>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</si>
  <si>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</si>
  <si>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</si>
  <si>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</si>
  <si>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</si>
  <si>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</si>
  <si>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</si>
  <si>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</si>
  <si>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</si>
  <si>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</si>
  <si>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</si>
  <si>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</si>
  <si>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</si>
  <si>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</si>
  <si>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</si>
  <si>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</si>
  <si>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</si>
  <si>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</si>
  <si>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</si>
  <si>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</si>
  <si>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</si>
  <si>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</si>
  <si>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</si>
  <si>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</si>
  <si>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</si>
  <si>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</si>
  <si>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</si>
  <si>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</si>
  <si>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</si>
  <si>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</si>
  <si>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</si>
  <si>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</si>
  <si>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</si>
  <si>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</si>
  <si>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</si>
  <si>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</si>
  <si>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</si>
  <si>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</si>
  <si>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</si>
  <si>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</si>
  <si>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</si>
  <si>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</si>
  <si>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</si>
  <si>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</si>
  <si>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</si>
  <si>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</si>
  <si>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</si>
  <si>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</si>
  <si>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</si>
  <si>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</si>
  <si>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</si>
  <si>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</si>
  <si>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</si>
  <si>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</si>
  <si>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</si>
  <si>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</si>
  <si>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</si>
  <si>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</si>
  <si>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</si>
  <si>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</si>
  <si>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</si>
  <si>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</si>
  <si>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</si>
  <si>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</si>
  <si>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</si>
  <si>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</si>
  <si>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</si>
  <si>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</si>
  <si>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</si>
  <si>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</si>
  <si>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</si>
  <si>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</si>
  <si>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</si>
  <si>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</si>
  <si>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</si>
  <si>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</si>
  <si>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</si>
  <si>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</si>
  <si>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</si>
  <si>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</si>
  <si>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</si>
  <si>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</si>
  <si>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</si>
  <si>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</si>
  <si>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</si>
  <si>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</si>
  <si>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</si>
  <si>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</si>
  <si>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</si>
  <si>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</si>
  <si>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</si>
  <si>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</si>
  <si>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</si>
  <si>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</si>
  <si>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</si>
  <si>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</si>
  <si>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</si>
  <si>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</si>
  <si>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</si>
  <si>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</si>
  <si>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</si>
  <si>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</si>
  <si>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</si>
  <si>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</si>
  <si>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</si>
  <si>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</si>
  <si>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</si>
  <si>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</si>
  <si>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</si>
  <si>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</si>
  <si>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</si>
  <si>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</si>
  <si>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</si>
  <si>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</si>
  <si>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</si>
  <si>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</si>
  <si>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</si>
  <si>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</si>
  <si>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</si>
  <si>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</si>
  <si>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</si>
  <si>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</si>
  <si>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</si>
  <si>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</si>
  <si>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</si>
  <si>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</si>
  <si>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</si>
  <si>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</si>
  <si>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</si>
  <si>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</si>
  <si>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</si>
  <si>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</si>
  <si>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</si>
  <si>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</si>
  <si>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</si>
  <si>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</si>
  <si>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</si>
  <si>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</si>
  <si>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</si>
  <si>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</si>
  <si>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</si>
  <si>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</si>
  <si>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</si>
  <si>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</si>
  <si>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</si>
  <si>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</si>
  <si>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</si>
  <si>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</si>
  <si>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</si>
  <si>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</si>
  <si>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</si>
  <si>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</si>
  <si>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</si>
  <si>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</si>
  <si>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</si>
  <si>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</si>
  <si>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</si>
  <si>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</si>
  <si>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</si>
  <si>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</si>
  <si>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</si>
  <si>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</si>
  <si>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</si>
  <si>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</si>
  <si>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</si>
  <si>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</si>
  <si>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</si>
  <si>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</si>
  <si>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</si>
  <si>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</si>
  <si>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</si>
  <si>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</si>
  <si>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</si>
  <si>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</si>
  <si>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</si>
  <si>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</si>
  <si>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</si>
  <si>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</si>
  <si>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</si>
  <si>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</si>
  <si>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</si>
  <si>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</si>
  <si>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</si>
  <si>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</si>
  <si>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</si>
  <si>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</si>
  <si>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</si>
  <si>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</si>
  <si>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</si>
  <si>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</si>
  <si>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</si>
  <si>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</si>
  <si>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</si>
  <si>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</si>
  <si>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</si>
  <si>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</si>
  <si>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</si>
  <si>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</si>
  <si>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</si>
  <si>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</si>
  <si>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</si>
  <si>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</si>
  <si>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</si>
  <si>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</si>
  <si>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</si>
  <si>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</si>
  <si>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</si>
  <si>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</si>
  <si>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</si>
  <si>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</si>
  <si>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</si>
  <si>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</si>
  <si>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</si>
  <si>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</si>
  <si>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</si>
  <si>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</si>
  <si>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</si>
  <si>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</si>
  <si>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</si>
  <si>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</si>
  <si>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</si>
  <si>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</si>
  <si>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</si>
  <si>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</si>
  <si>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</si>
  <si>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</si>
  <si>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</si>
  <si>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</si>
  <si>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</si>
  <si>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</si>
  <si>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</si>
  <si>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</si>
  <si>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</si>
  <si>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</si>
  <si>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</si>
  <si>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</si>
  <si>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</si>
  <si>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</si>
  <si>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</si>
  <si>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</si>
  <si>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</si>
  <si>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</si>
  <si>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</si>
  <si>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</si>
  <si>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</si>
  <si>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</si>
  <si>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</si>
  <si>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</si>
  <si>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</si>
  <si>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</si>
  <si>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</si>
  <si>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</si>
  <si>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</si>
  <si>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</si>
  <si>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</si>
  <si>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</si>
  <si>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</si>
  <si>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</si>
  <si>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</si>
  <si>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</si>
  <si>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</si>
  <si>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</si>
  <si>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</si>
  <si>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</si>
  <si>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</si>
  <si>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</si>
  <si>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</si>
  <si>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</si>
  <si>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</si>
  <si>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</si>
  <si>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</si>
  <si>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</si>
  <si>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</si>
  <si>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</si>
  <si>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</si>
  <si>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</si>
  <si>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</si>
  <si>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</si>
  <si>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</si>
  <si>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</si>
  <si>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</si>
  <si>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</si>
  <si>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</si>
  <si>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</si>
  <si>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</si>
  <si>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</si>
  <si>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</si>
  <si>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</si>
  <si>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</si>
  <si>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</si>
  <si>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</si>
  <si>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</si>
  <si>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</si>
  <si>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</si>
  <si>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</si>
  <si>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</si>
  <si>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</si>
  <si>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</si>
  <si>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</si>
  <si>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</si>
  <si>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</si>
  <si>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</si>
  <si>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</si>
  <si>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</si>
  <si>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</si>
  <si>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</si>
  <si>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</si>
  <si>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</si>
  <si>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</si>
  <si>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</si>
  <si>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</si>
  <si>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</si>
  <si>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</si>
  <si>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</si>
  <si>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</si>
  <si>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</si>
  <si>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</si>
  <si>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</si>
  <si>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</si>
  <si>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</si>
  <si>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</si>
  <si>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</si>
  <si>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</si>
  <si>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</si>
  <si>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</si>
  <si>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</si>
  <si>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</si>
  <si>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</si>
  <si>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</si>
  <si>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</si>
  <si>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</si>
  <si>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</si>
  <si>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</si>
  <si>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</si>
  <si>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</si>
  <si>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</si>
  <si>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</si>
  <si>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</si>
  <si>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</si>
  <si>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</si>
  <si>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</si>
  <si>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</si>
  <si>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</si>
  <si>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</si>
  <si>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</si>
  <si>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</si>
  <si>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</si>
  <si>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</si>
  <si>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</si>
  <si>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</si>
  <si>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</si>
  <si>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</si>
  <si>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</si>
  <si>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</si>
  <si>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</si>
  <si>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</si>
  <si>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</si>
  <si>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</si>
  <si>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</si>
  <si>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</si>
  <si>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</si>
  <si>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</si>
  <si>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</si>
  <si>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</si>
  <si>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</si>
  <si>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</si>
  <si>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</si>
  <si>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</si>
  <si>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</si>
  <si>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</si>
  <si>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</si>
  <si>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</si>
  <si>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</si>
  <si>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</si>
  <si>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</si>
  <si>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</si>
  <si>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</si>
  <si>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</si>
  <si>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</si>
  <si>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</si>
  <si>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</si>
  <si>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</si>
  <si>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</si>
  <si>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</si>
  <si>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</si>
  <si>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</si>
  <si>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</si>
  <si>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</si>
  <si>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</si>
  <si>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</si>
  <si>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</si>
  <si>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</si>
  <si>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</si>
  <si>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</si>
  <si>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</si>
  <si>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</si>
  <si>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</si>
  <si>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</si>
  <si>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</si>
  <si>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</si>
  <si>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</si>
  <si>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</si>
  <si>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</si>
  <si>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</si>
  <si>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</si>
  <si>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</si>
  <si>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</si>
  <si>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</si>
  <si>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</si>
  <si>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</si>
  <si>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</si>
  <si>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</si>
  <si>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</si>
  <si>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</si>
  <si>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</si>
  <si>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</si>
  <si>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</si>
  <si>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</si>
  <si>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</si>
  <si>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</si>
  <si>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</si>
  <si>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</si>
  <si>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</si>
  <si>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</si>
  <si>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</si>
  <si>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</si>
  <si>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</si>
  <si>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</si>
  <si>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</si>
  <si>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</si>
  <si>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</si>
  <si>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</si>
  <si>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</si>
  <si>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</si>
  <si>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</si>
  <si>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</si>
  <si>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</si>
  <si>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</si>
  <si>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</si>
  <si>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</si>
  <si>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</si>
  <si>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</si>
  <si>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</si>
  <si>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</si>
  <si>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</si>
  <si>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</si>
  <si>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</si>
  <si>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</si>
  <si>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</si>
  <si>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</si>
  <si>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</si>
  <si>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</si>
  <si>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</si>
  <si>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</si>
  <si>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</si>
  <si>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</si>
  <si>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</si>
  <si>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</si>
  <si>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</si>
  <si>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</si>
  <si>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</si>
  <si>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</si>
  <si>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</si>
  <si>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</si>
  <si>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</si>
  <si>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</si>
  <si>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</si>
  <si>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</si>
  <si>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</si>
  <si>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</si>
  <si>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</si>
  <si>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</si>
  <si>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</si>
  <si>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</si>
  <si>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</si>
  <si>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</si>
  <si>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</si>
  <si>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</si>
  <si>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</si>
  <si>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</si>
  <si>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</si>
  <si>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</si>
  <si>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</si>
  <si>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</si>
  <si>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</si>
  <si>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</si>
  <si>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</si>
  <si>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</si>
  <si>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</si>
  <si>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</si>
  <si>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</si>
  <si>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</si>
  <si>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</si>
  <si>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</si>
  <si>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</si>
  <si>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</si>
  <si>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</si>
  <si>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</si>
  <si>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</si>
  <si>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</si>
  <si>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</si>
  <si>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</si>
  <si>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</si>
  <si>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</si>
  <si>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</si>
  <si>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</si>
  <si>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</si>
  <si>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</si>
  <si>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</si>
  <si>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</si>
  <si>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</si>
  <si>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</si>
  <si>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</si>
  <si>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</si>
  <si>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</si>
  <si>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</si>
  <si>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</si>
  <si>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</si>
  <si>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</si>
  <si>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</si>
  <si>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</si>
  <si>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</si>
  <si>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</si>
  <si>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</si>
  <si>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</si>
  <si>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</si>
  <si>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</si>
  <si>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</si>
  <si>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</si>
  <si>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</si>
  <si>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</si>
  <si>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</si>
  <si>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</si>
  <si>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</si>
  <si>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</si>
  <si>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</si>
  <si>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</si>
  <si>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</si>
  <si>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</si>
  <si>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</si>
  <si>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</si>
  <si>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</si>
  <si>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</si>
  <si>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</si>
  <si>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</si>
  <si>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</si>
  <si>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</si>
  <si>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</si>
  <si>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</si>
  <si>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</si>
  <si>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</si>
  <si>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</si>
  <si>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</si>
  <si>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</si>
  <si>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</si>
  <si>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</si>
  <si>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</si>
  <si>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</si>
  <si>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</si>
  <si>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</si>
  <si>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</si>
  <si>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</si>
  <si>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</si>
  <si>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</si>
  <si>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</si>
  <si>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</si>
  <si>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</si>
  <si>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</si>
  <si>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</si>
  <si>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</si>
  <si>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</si>
  <si>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</si>
  <si>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</si>
  <si>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</si>
  <si>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</si>
  <si>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</si>
  <si>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</si>
  <si>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</si>
  <si>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</si>
  <si>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</si>
  <si>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</si>
  <si>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</si>
  <si>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</si>
  <si>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</si>
  <si>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</si>
  <si>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</si>
  <si>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</si>
  <si>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</si>
  <si>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</si>
  <si>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</si>
  <si>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</si>
  <si>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</si>
  <si>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</si>
  <si>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</si>
  <si>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</si>
  <si>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</si>
  <si>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</si>
  <si>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</si>
  <si>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</si>
  <si>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</si>
  <si>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</si>
  <si>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</si>
  <si>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</si>
  <si>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</si>
  <si>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</si>
  <si>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</si>
  <si>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</si>
  <si>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</si>
  <si>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</si>
  <si>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</si>
  <si>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</si>
  <si>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</si>
  <si>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</si>
  <si>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</si>
  <si>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</si>
  <si>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</si>
  <si>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</si>
  <si>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</si>
  <si>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</si>
  <si>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</si>
  <si>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</si>
  <si>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</si>
  <si>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</si>
  <si>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</si>
  <si>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</si>
  <si>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</si>
  <si>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</si>
  <si>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</si>
  <si>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</si>
  <si>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</si>
  <si>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</si>
  <si>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</si>
  <si>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</si>
  <si>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</si>
  <si>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</si>
  <si>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</si>
  <si>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</si>
  <si>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</si>
  <si>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</si>
  <si>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</si>
  <si>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</si>
  <si>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</si>
  <si>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</si>
  <si>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</si>
  <si>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</si>
  <si>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</si>
  <si>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</si>
  <si>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</si>
  <si>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</si>
  <si>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</si>
  <si>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</si>
  <si>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</si>
  <si>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</si>
  <si>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</si>
  <si>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</si>
  <si>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</si>
  <si>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</si>
  <si>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</si>
  <si>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</si>
  <si>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</si>
  <si>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</si>
  <si>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</si>
  <si>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</si>
  <si>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</si>
  <si>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</si>
  <si>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</si>
  <si>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</si>
  <si>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</si>
  <si>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</si>
  <si>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</si>
  <si>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</si>
  <si>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</si>
  <si>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</si>
  <si>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</si>
  <si>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</si>
  <si>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</si>
  <si>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</si>
  <si>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</si>
  <si>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</si>
  <si>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</si>
  <si>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</si>
  <si>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</si>
  <si>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</si>
  <si>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</si>
  <si>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</si>
  <si>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</si>
  <si>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</si>
  <si>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</si>
  <si>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</si>
  <si>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</si>
  <si>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</si>
  <si>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</si>
  <si>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</si>
  <si>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</si>
  <si>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</si>
  <si>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</si>
  <si>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</si>
  <si>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</si>
  <si>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</si>
  <si>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</si>
  <si>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</si>
  <si>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</si>
  <si>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</si>
  <si>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</si>
  <si>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</si>
  <si>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</si>
  <si>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</si>
  <si>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</si>
  <si>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</si>
  <si>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</si>
  <si>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</si>
  <si>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</si>
  <si>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</si>
  <si>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</si>
  <si>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</si>
  <si>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</si>
  <si>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</si>
  <si>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</si>
  <si>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</si>
  <si>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</si>
  <si>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</si>
  <si>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</si>
  <si>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</si>
  <si>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</si>
  <si>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</si>
  <si>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</si>
  <si>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</si>
  <si>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</si>
  <si>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</si>
  <si>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</si>
  <si>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</si>
  <si>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</si>
  <si>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</si>
  <si>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</si>
  <si>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</si>
  <si>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</si>
  <si>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</si>
  <si>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</si>
  <si>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</si>
  <si>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</si>
  <si>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</si>
  <si>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</si>
  <si>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</si>
  <si>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</si>
  <si>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</si>
  <si>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</si>
  <si>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</si>
  <si>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</si>
  <si>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</si>
  <si>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</si>
  <si>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</si>
  <si>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</si>
  <si>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</si>
  <si>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</si>
  <si>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</si>
  <si>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</si>
  <si>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</si>
  <si>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</si>
  <si>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</si>
  <si>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</si>
  <si>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</si>
  <si>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</si>
  <si>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</si>
  <si>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</si>
  <si>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</si>
  <si>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</si>
  <si>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</si>
  <si>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</si>
  <si>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</si>
  <si>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</si>
  <si>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</si>
  <si>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</si>
  <si>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</si>
  <si>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</si>
  <si>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</si>
  <si>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</si>
  <si>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</si>
  <si>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</si>
  <si>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</si>
  <si>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</si>
  <si>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</si>
  <si>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</si>
  <si>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</si>
  <si>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</si>
  <si>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</si>
  <si>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</si>
  <si>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</si>
  <si>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</si>
  <si>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</si>
  <si>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</si>
  <si>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</si>
  <si>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</si>
  <si>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</si>
  <si>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</si>
  <si>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</si>
  <si>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</si>
  <si>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</si>
  <si>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</si>
  <si>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</si>
  <si>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</si>
  <si>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</si>
  <si>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</si>
  <si>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</si>
  <si>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</si>
  <si>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</si>
  <si>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</si>
  <si>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</si>
  <si>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</si>
  <si>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</si>
  <si>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</si>
  <si>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</si>
  <si>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</si>
  <si>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</si>
  <si>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</si>
  <si>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</si>
  <si>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</si>
  <si>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</si>
  <si>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</si>
  <si>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</si>
  <si>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</si>
  <si>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</si>
  <si>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</si>
  <si>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</si>
  <si>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</si>
  <si>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</si>
  <si>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</si>
  <si>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</si>
  <si>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</si>
  <si>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</si>
  <si>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</si>
  <si>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</si>
  <si>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</si>
  <si>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</si>
  <si>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</si>
  <si>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</si>
  <si>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</si>
  <si>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</si>
  <si>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</si>
  <si>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</si>
  <si>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</si>
  <si>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</si>
  <si>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</si>
  <si>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</si>
  <si>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</si>
  <si>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</si>
  <si>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</si>
  <si>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</si>
  <si>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</si>
  <si>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</si>
  <si>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</si>
  <si>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</si>
  <si>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</si>
  <si>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</si>
  <si>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</si>
  <si>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</si>
  <si>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</si>
  <si>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</si>
  <si>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</si>
  <si>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</si>
  <si>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</si>
  <si>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</si>
  <si>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</si>
  <si>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</si>
  <si>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</si>
  <si>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</si>
  <si>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</si>
  <si>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</si>
  <si>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</si>
  <si>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</si>
  <si>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</si>
  <si>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</si>
  <si>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</si>
  <si>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</si>
  <si>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</si>
  <si>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</si>
  <si>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</si>
  <si>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</si>
  <si>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</si>
  <si>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</si>
  <si>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</si>
  <si>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</si>
  <si>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</si>
  <si>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</si>
  <si>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</si>
  <si>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</si>
  <si>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</si>
  <si>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</si>
  <si>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</si>
  <si>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</si>
  <si>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</si>
  <si>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</si>
  <si>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</si>
  <si>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</si>
  <si>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</si>
  <si>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</si>
  <si>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</si>
  <si>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</si>
  <si>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</si>
  <si>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</si>
  <si>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</si>
  <si>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</si>
  <si>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</si>
  <si>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</si>
  <si>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</si>
  <si>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</si>
  <si>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</si>
  <si>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</si>
  <si>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</si>
  <si>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</si>
  <si>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</si>
  <si>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</si>
  <si>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</si>
  <si>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</si>
  <si>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</si>
  <si>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</si>
  <si>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</si>
  <si>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</si>
  <si>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</si>
  <si>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</si>
  <si>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</si>
  <si>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</si>
  <si>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</si>
  <si>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</si>
  <si>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</si>
  <si>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</si>
  <si>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</si>
  <si>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</si>
  <si>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</si>
  <si>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</si>
  <si>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</si>
  <si>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</si>
  <si>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</si>
  <si>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</si>
  <si>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</si>
  <si>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</si>
  <si>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</si>
  <si>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</si>
  <si>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</si>
  <si>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</si>
  <si>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</si>
  <si>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</si>
  <si>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</si>
  <si>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</si>
  <si>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</si>
  <si>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</si>
  <si>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</si>
  <si>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</si>
  <si>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</si>
  <si>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</si>
  <si>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</si>
  <si>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</si>
  <si>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</si>
  <si>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</si>
  <si>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</si>
  <si>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</si>
  <si>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</si>
  <si>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</si>
  <si>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</si>
  <si>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</si>
  <si>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</si>
  <si>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</si>
  <si>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</si>
  <si>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</si>
  <si>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</si>
  <si>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</si>
  <si>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</si>
  <si>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</si>
  <si>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</si>
  <si>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</si>
  <si>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</si>
  <si>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</si>
  <si>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</si>
  <si>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</si>
  <si>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</si>
  <si>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</si>
  <si>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</si>
  <si>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</si>
  <si>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</si>
  <si>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</si>
  <si>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</si>
  <si>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</si>
  <si>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</si>
  <si>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</si>
  <si>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</si>
  <si>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</si>
  <si>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</si>
  <si>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</si>
  <si>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</si>
  <si>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</si>
  <si>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</si>
  <si>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</si>
  <si>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</si>
  <si>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</si>
  <si>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</si>
  <si>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</si>
  <si>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</si>
  <si>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</si>
  <si>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</si>
  <si>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</si>
  <si>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</si>
  <si>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</si>
  <si>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</si>
  <si>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</si>
  <si>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</si>
  <si>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</si>
  <si>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</si>
  <si>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</si>
  <si>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</si>
  <si>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</si>
  <si>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</si>
  <si>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</si>
  <si>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</si>
  <si>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</si>
  <si>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</si>
  <si>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</si>
  <si>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</si>
  <si>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</si>
  <si>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</si>
  <si>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</si>
  <si>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</si>
  <si>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</si>
  <si>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</si>
  <si>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</si>
  <si>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</si>
  <si>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</si>
  <si>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</si>
  <si>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</si>
  <si>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</si>
  <si>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</si>
  <si>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</si>
  <si>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</si>
  <si>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</si>
  <si>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</si>
  <si>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</si>
  <si>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</si>
  <si>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</si>
  <si>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</si>
  <si>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</si>
  <si>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</si>
  <si>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</si>
  <si>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</si>
  <si>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</si>
  <si>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</si>
  <si>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</si>
  <si>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</si>
  <si>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</si>
  <si>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</si>
  <si>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</si>
  <si>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</si>
  <si>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</si>
  <si>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</si>
  <si>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</si>
  <si>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</si>
  <si>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</si>
  <si>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</si>
  <si>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</si>
  <si>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</si>
  <si>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</si>
  <si>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</si>
  <si>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</si>
  <si>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</si>
  <si>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</si>
  <si>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</si>
  <si>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</si>
  <si>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</si>
  <si>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</si>
  <si>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</si>
  <si>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</si>
  <si>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</si>
  <si>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</si>
  <si>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</si>
  <si>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</si>
  <si>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</si>
  <si>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</si>
  <si>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</si>
  <si>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</si>
  <si>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</si>
  <si>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</si>
  <si>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</si>
  <si>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</si>
  <si>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</si>
  <si>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</si>
  <si>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</si>
  <si>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</si>
  <si>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</si>
  <si>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</si>
  <si>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</si>
  <si>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</si>
  <si>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</si>
  <si>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</si>
  <si>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</si>
  <si>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</si>
  <si>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</si>
  <si>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</si>
  <si>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</si>
  <si>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</si>
  <si>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</si>
  <si>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</si>
  <si>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</si>
  <si>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</si>
  <si>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</si>
  <si>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</si>
  <si>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</si>
  <si>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</si>
  <si>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</si>
  <si>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</si>
  <si>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</si>
  <si>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</si>
  <si>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</si>
  <si>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</si>
  <si>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</si>
  <si>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</si>
  <si>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</si>
  <si>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</si>
  <si>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</si>
  <si>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</si>
  <si>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</si>
  <si>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</si>
  <si>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</si>
  <si>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</si>
  <si>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</si>
  <si>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</si>
  <si>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</si>
  <si>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</si>
  <si>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</si>
  <si>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</si>
  <si>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</si>
  <si>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</si>
  <si>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</si>
  <si>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</si>
  <si>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</si>
  <si>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</si>
  <si>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</si>
  <si>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</si>
  <si>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</si>
  <si>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</si>
  <si>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</si>
  <si>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</si>
  <si>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</si>
  <si>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</si>
  <si>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</si>
  <si>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</si>
  <si>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</si>
  <si>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</si>
  <si>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</si>
  <si>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</si>
  <si>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</si>
  <si>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</si>
  <si>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</si>
  <si>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</si>
  <si>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</si>
  <si>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</si>
  <si>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</si>
  <si>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</si>
  <si>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</si>
  <si>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</si>
  <si>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</si>
  <si>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</si>
  <si>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</si>
  <si>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</si>
  <si>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</si>
  <si>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</si>
  <si>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</si>
  <si>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</si>
  <si>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</si>
  <si>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</si>
  <si>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</si>
  <si>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</si>
  <si>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</si>
  <si>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</si>
  <si>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</si>
  <si>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</si>
  <si>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</si>
  <si>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</si>
  <si>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</si>
  <si>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</si>
  <si>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</si>
  <si>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</si>
  <si>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</si>
  <si>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</si>
  <si>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</si>
  <si>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</si>
  <si>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</si>
  <si>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</si>
  <si>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</si>
  <si>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</si>
  <si>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</si>
  <si>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</si>
  <si>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</si>
  <si>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</si>
  <si>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</si>
  <si>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</si>
  <si>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</si>
  <si>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</si>
  <si>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</si>
  <si>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</si>
  <si>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</si>
  <si>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</si>
  <si>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</si>
  <si>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</si>
  <si>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</si>
  <si>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</si>
  <si>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</si>
  <si>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</si>
  <si>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</si>
  <si>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</si>
  <si>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</si>
  <si>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</si>
  <si>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</si>
  <si>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</si>
  <si>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</si>
  <si>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</si>
  <si>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</si>
  <si>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</si>
  <si>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</si>
  <si>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</si>
  <si>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</si>
  <si>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</si>
  <si>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</si>
  <si>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</si>
  <si>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</si>
  <si>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</si>
  <si>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</si>
  <si>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</si>
  <si>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</si>
  <si>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</si>
  <si>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</si>
  <si>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</si>
  <si>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</si>
  <si>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</si>
  <si>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</si>
  <si>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</si>
  <si>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</si>
  <si>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</si>
  <si>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</si>
  <si>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</si>
  <si>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</si>
  <si>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</si>
  <si>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</si>
  <si>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</si>
  <si>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</si>
  <si>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</si>
  <si>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</si>
  <si>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</si>
  <si>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</si>
  <si>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</si>
  <si>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</si>
  <si>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</si>
  <si>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</si>
  <si>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</si>
  <si>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</si>
  <si>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</si>
  <si>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</si>
  <si>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</si>
  <si>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</si>
  <si>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</si>
  <si>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</si>
  <si>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</si>
  <si>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</si>
  <si>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</si>
  <si>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</si>
  <si>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</si>
  <si>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</si>
  <si>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</si>
  <si>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</si>
  <si>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</si>
  <si>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</si>
  <si>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</si>
  <si>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</si>
  <si>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</si>
  <si>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</si>
  <si>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</si>
  <si>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</si>
  <si>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</si>
  <si>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</si>
  <si>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</si>
  <si>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</si>
  <si>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</si>
  <si>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</si>
  <si>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</si>
  <si>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</si>
  <si>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</si>
  <si>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</si>
  <si>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</si>
  <si>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</si>
  <si>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</si>
  <si>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</si>
  <si>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</si>
  <si>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</si>
  <si>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</si>
  <si>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</si>
  <si>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</si>
  <si>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</si>
  <si>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</si>
  <si>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</si>
  <si>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</si>
  <si>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</si>
  <si>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</si>
  <si>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</si>
  <si>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</si>
  <si>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</si>
  <si>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</si>
  <si>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</si>
  <si>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</si>
  <si>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</si>
  <si>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</si>
  <si>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</si>
  <si>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</si>
  <si>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</si>
  <si>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</si>
  <si>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</si>
  <si>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</si>
  <si>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</si>
  <si>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</si>
  <si>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</si>
  <si>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</si>
  <si>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</si>
  <si>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</si>
  <si>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</si>
  <si>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</si>
  <si>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</si>
  <si>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</si>
  <si>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</si>
  <si>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</si>
  <si>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</si>
  <si>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</si>
  <si>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</si>
  <si>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</si>
  <si>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</si>
  <si>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</si>
  <si>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</si>
  <si>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</si>
  <si>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</si>
  <si>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</si>
  <si>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</si>
  <si>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</si>
  <si>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</si>
  <si>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</si>
  <si>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</si>
  <si>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</si>
  <si>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</si>
  <si>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</si>
  <si>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</si>
  <si>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</si>
  <si>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</si>
  <si>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</si>
  <si>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</si>
  <si>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</si>
  <si>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</si>
  <si>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</si>
  <si>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</si>
  <si>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</si>
  <si>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</si>
  <si>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</si>
  <si>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</si>
  <si>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</si>
  <si>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</si>
  <si>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</si>
  <si>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</si>
  <si>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</si>
  <si>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</si>
  <si>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</si>
  <si>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</si>
  <si>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</si>
  <si>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</si>
  <si>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</si>
  <si>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</si>
  <si>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</si>
  <si>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</si>
  <si>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</si>
  <si>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</si>
  <si>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</si>
  <si>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</si>
  <si>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</si>
  <si>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</si>
  <si>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</si>
  <si>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</si>
  <si>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</si>
  <si>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</si>
  <si>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</si>
  <si>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</si>
  <si>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</si>
  <si>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</si>
  <si>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</si>
  <si>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</si>
  <si>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</si>
  <si>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</si>
  <si>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</si>
  <si>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</si>
  <si>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</si>
  <si>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</si>
  <si>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</si>
  <si>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</si>
  <si>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</si>
  <si>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</si>
  <si>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</si>
  <si>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</si>
  <si>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</si>
  <si>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</si>
  <si>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</si>
  <si>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</si>
  <si>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</si>
  <si>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</si>
  <si>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</si>
  <si>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</si>
  <si>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</si>
  <si>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</si>
  <si>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</si>
  <si>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</si>
  <si>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</si>
  <si>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</si>
  <si>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</si>
  <si>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</si>
  <si>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</si>
  <si>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</si>
  <si>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</si>
  <si>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</si>
  <si>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</si>
  <si>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</si>
  <si>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</si>
  <si>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</si>
  <si>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</si>
  <si>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</si>
  <si>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</si>
  <si>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</si>
  <si>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</si>
  <si>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</si>
  <si>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</si>
  <si>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</si>
  <si>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</si>
  <si>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</si>
  <si>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</si>
  <si>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</si>
  <si>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</si>
  <si>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</si>
  <si>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</si>
  <si>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</si>
  <si>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</si>
  <si>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</si>
  <si>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</si>
  <si>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</si>
  <si>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</si>
  <si>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</si>
  <si>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</si>
  <si>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</si>
  <si>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</si>
  <si>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</si>
  <si>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</si>
  <si>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</si>
  <si>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</si>
  <si>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</si>
  <si>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</si>
  <si>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</si>
  <si>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</si>
  <si>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</si>
  <si>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</si>
  <si>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</si>
  <si>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</si>
  <si>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</si>
  <si>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</si>
  <si>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</si>
  <si>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</si>
  <si>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</si>
  <si>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</si>
  <si>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</si>
  <si>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</si>
  <si>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</si>
  <si>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</si>
  <si>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</si>
  <si>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</si>
  <si>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</si>
  <si>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</si>
  <si>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</si>
  <si>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</si>
  <si>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</si>
  <si>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</si>
  <si>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</si>
  <si>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</si>
  <si>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</si>
  <si>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</si>
  <si>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</si>
  <si>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</si>
  <si>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</si>
  <si>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</si>
  <si>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</si>
  <si>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</si>
  <si>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</si>
  <si>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</si>
  <si>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</si>
  <si>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</si>
  <si>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</si>
  <si>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</si>
  <si>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</si>
  <si>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</si>
  <si>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</si>
  <si>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</si>
  <si>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</si>
  <si>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</si>
  <si>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</si>
  <si>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</si>
  <si>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</si>
  <si>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</si>
  <si>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</si>
  <si>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</si>
  <si>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</si>
  <si>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</si>
  <si>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</si>
  <si>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</si>
  <si>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</si>
  <si>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</si>
  <si>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</si>
  <si>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</si>
  <si>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</si>
  <si>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</si>
  <si>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</si>
  <si>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</si>
  <si>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</si>
  <si>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</si>
  <si>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</si>
  <si>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</si>
  <si>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</si>
  <si>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</si>
  <si>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</si>
  <si>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</si>
  <si>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</si>
  <si>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</si>
  <si>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</si>
  <si>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</si>
  <si>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</si>
  <si>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</si>
  <si>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</si>
  <si>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</si>
  <si>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</si>
  <si>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</si>
  <si>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</si>
  <si>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</si>
  <si>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</si>
  <si>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</si>
  <si>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</si>
  <si>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</si>
  <si>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</si>
  <si>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</si>
  <si>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</si>
  <si>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</si>
  <si>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</si>
  <si>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</si>
  <si>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</si>
  <si>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</si>
  <si>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</si>
  <si>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</si>
  <si>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</si>
  <si>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</si>
  <si>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</si>
  <si>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</si>
  <si>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</si>
  <si>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</si>
  <si>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</si>
  <si>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</si>
  <si>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</si>
  <si>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</si>
  <si>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</si>
  <si>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</si>
  <si>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</si>
  <si>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</si>
  <si>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</si>
  <si>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</si>
  <si>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</si>
  <si>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</si>
  <si>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</si>
  <si>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</si>
  <si>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</si>
  <si>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</si>
  <si>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</si>
  <si>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</si>
  <si>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</si>
  <si>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</si>
  <si>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</si>
  <si>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</si>
  <si>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</si>
  <si>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</si>
  <si>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</si>
  <si>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</si>
  <si>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</si>
  <si>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</si>
  <si>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</si>
  <si>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</si>
  <si>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</si>
  <si>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</si>
  <si>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</si>
  <si>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</si>
  <si>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</si>
  <si>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</si>
  <si>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</si>
  <si>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</si>
  <si>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</si>
  <si>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</si>
  <si>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</si>
  <si>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</si>
  <si>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</si>
  <si>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</si>
  <si>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</si>
  <si>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</si>
  <si>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</si>
  <si>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</si>
  <si>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</si>
  <si>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</si>
  <si>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</si>
  <si>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</si>
  <si>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</si>
  <si>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</si>
  <si>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</si>
  <si>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</si>
  <si>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</si>
  <si>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</si>
  <si>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</si>
  <si>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</si>
  <si>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</si>
  <si>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</si>
  <si>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</si>
  <si>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</si>
  <si>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</si>
  <si>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</si>
  <si>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</si>
  <si>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</si>
  <si>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</si>
  <si>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</si>
  <si>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</si>
  <si>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</si>
  <si>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</si>
  <si>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</si>
  <si>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</si>
  <si>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</si>
  <si>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</si>
  <si>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</si>
  <si>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</si>
  <si>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</si>
  <si>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</si>
  <si>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</si>
  <si>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</si>
  <si>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</si>
  <si>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</si>
  <si>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</si>
  <si>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</si>
  <si>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</si>
  <si>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</si>
  <si>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</si>
  <si>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</si>
  <si>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</si>
  <si>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</si>
  <si>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</si>
  <si>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</si>
  <si>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</si>
  <si>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</si>
  <si>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</si>
  <si>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</si>
  <si>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</si>
  <si>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</si>
  <si>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</si>
  <si>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</si>
  <si>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</si>
  <si>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</si>
  <si>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</si>
  <si>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</si>
  <si>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</si>
  <si>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</si>
  <si>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</si>
  <si>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</si>
  <si>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</si>
  <si>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</si>
  <si>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</si>
  <si>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</si>
  <si>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</si>
  <si>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</si>
  <si>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</si>
  <si>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</si>
  <si>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</si>
  <si>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</si>
  <si>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</si>
  <si>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</si>
  <si>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</si>
  <si>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</si>
  <si>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</si>
  <si>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</si>
  <si>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</si>
  <si>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</si>
  <si>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</si>
  <si>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</si>
  <si>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</si>
  <si>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</si>
  <si>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</si>
  <si>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</si>
  <si>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</si>
  <si>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</si>
  <si>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</si>
  <si>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</si>
  <si>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</si>
  <si>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</si>
  <si>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</si>
  <si>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</si>
  <si>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</si>
  <si>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</si>
  <si>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</si>
  <si>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</si>
  <si>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</si>
  <si>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</si>
  <si>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</si>
  <si>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</si>
  <si>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</si>
  <si>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</si>
  <si>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</si>
  <si>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</si>
  <si>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</si>
  <si>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</si>
  <si>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</si>
  <si>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</si>
  <si>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</si>
  <si>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</si>
  <si>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</si>
  <si>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</si>
  <si>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</si>
  <si>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</si>
  <si>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</si>
  <si>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</si>
  <si>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</si>
  <si>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</si>
  <si>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</si>
  <si>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</si>
  <si>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</si>
  <si>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</si>
  <si>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</si>
  <si>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</si>
  <si>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</si>
  <si>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</si>
  <si>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</si>
  <si>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</si>
  <si>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</si>
  <si>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</si>
  <si>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</si>
  <si>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</si>
  <si>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</si>
  <si>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</si>
  <si>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</si>
  <si>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</si>
  <si>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</si>
  <si>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</si>
  <si>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</si>
  <si>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</si>
  <si>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</si>
  <si>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</si>
  <si>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</si>
  <si>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</si>
  <si>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</si>
  <si>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</si>
  <si>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</si>
  <si>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</si>
  <si>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</si>
  <si>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</si>
  <si>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</si>
  <si>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</si>
  <si>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</si>
  <si>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</si>
  <si>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</si>
  <si>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</si>
  <si>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</si>
  <si>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</si>
  <si>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</si>
  <si>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</si>
  <si>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</si>
  <si>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</si>
  <si>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</si>
  <si>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</si>
  <si>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</si>
  <si>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</si>
  <si>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</si>
  <si>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</si>
  <si>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</si>
  <si>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</si>
  <si>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</si>
  <si>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</si>
  <si>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</si>
  <si>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</si>
  <si>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</si>
  <si>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</si>
  <si>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</si>
  <si>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</si>
  <si>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</si>
  <si>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</si>
  <si>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</si>
  <si>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</si>
  <si>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</si>
  <si>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</si>
  <si>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</si>
  <si>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</si>
  <si>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</si>
  <si>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</si>
  <si>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</si>
  <si>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</si>
  <si>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</si>
  <si>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</si>
  <si>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</si>
  <si>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</si>
  <si>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</si>
  <si>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</si>
  <si>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</si>
  <si>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</si>
  <si>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</si>
  <si>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</si>
  <si>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</si>
  <si>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</si>
  <si>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</si>
  <si>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</si>
  <si>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</si>
  <si>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</si>
  <si>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</si>
  <si>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</si>
  <si>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</si>
  <si>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</si>
  <si>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</si>
  <si>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</si>
  <si>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</si>
  <si>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</si>
  <si>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</si>
  <si>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</si>
  <si>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</si>
  <si>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</si>
  <si>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</si>
  <si>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</si>
  <si>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</si>
  <si>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</si>
  <si>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</si>
  <si>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</si>
  <si>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</si>
  <si>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</si>
  <si>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</si>
  <si>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</si>
  <si>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</si>
  <si>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</si>
  <si>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</si>
  <si>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</si>
  <si>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</si>
  <si>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</si>
  <si>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</si>
  <si>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</si>
  <si>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</si>
  <si>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</si>
  <si>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</si>
  <si>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</si>
  <si>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</si>
  <si>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</si>
  <si>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</si>
  <si>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</si>
  <si>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</si>
  <si>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</si>
  <si>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</si>
  <si>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</si>
  <si>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</si>
  <si>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</si>
  <si>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</si>
  <si>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</si>
  <si>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</si>
  <si>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</si>
  <si>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</si>
  <si>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</si>
  <si>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</si>
  <si>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</si>
  <si>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</si>
  <si>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</si>
  <si>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</si>
  <si>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</si>
  <si>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</si>
  <si>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</si>
  <si>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</si>
  <si>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</si>
  <si>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</si>
  <si>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</si>
  <si>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</si>
  <si>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</si>
  <si>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</si>
  <si>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</si>
  <si>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</si>
  <si>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</si>
  <si>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</si>
  <si>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</si>
  <si>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</si>
  <si>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</si>
  <si>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</si>
  <si>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</si>
  <si>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</si>
  <si>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</si>
  <si>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</si>
  <si>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</si>
  <si>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</si>
  <si>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</si>
  <si>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</si>
  <si>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</si>
  <si>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</si>
  <si>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</si>
  <si>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</si>
  <si>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</si>
  <si>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</si>
  <si>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</si>
  <si>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</si>
  <si>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</si>
  <si>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</si>
  <si>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</si>
  <si>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</si>
  <si>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</si>
  <si>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</si>
  <si>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</si>
  <si>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</si>
  <si>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</si>
  <si>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</si>
  <si>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</si>
  <si>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</si>
  <si>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</si>
  <si>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</si>
  <si>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</si>
  <si>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</si>
  <si>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</si>
  <si>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</si>
  <si>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</si>
  <si>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</si>
  <si>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</si>
  <si>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</si>
  <si>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</si>
  <si>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</si>
  <si>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</si>
  <si>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</si>
  <si>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</si>
  <si>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</si>
  <si>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</si>
  <si>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</si>
  <si>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</si>
  <si>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</si>
  <si>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</si>
  <si>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</si>
  <si>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</si>
  <si>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</si>
  <si>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</si>
  <si>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</si>
  <si>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</si>
  <si>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</si>
  <si>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</si>
  <si>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</si>
  <si>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</si>
  <si>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</si>
  <si>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</si>
  <si>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</si>
  <si>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</si>
  <si>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</si>
  <si>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</si>
  <si>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</si>
  <si>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</si>
  <si>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</si>
  <si>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</si>
  <si>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</si>
  <si>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</si>
  <si>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</si>
  <si>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</si>
  <si>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</si>
  <si>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</si>
  <si>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</si>
  <si>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</si>
  <si>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</si>
  <si>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</si>
  <si>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</si>
  <si>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</si>
  <si>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</si>
  <si>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</si>
  <si>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</si>
  <si>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</si>
  <si>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</si>
  <si>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</si>
  <si>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</si>
  <si>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</si>
  <si>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</si>
  <si>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</si>
  <si>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</si>
  <si>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</si>
  <si>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</si>
  <si>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</si>
  <si>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</si>
  <si>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</si>
  <si>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</si>
  <si>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</si>
  <si>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</si>
  <si>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</si>
  <si>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</si>
  <si>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</si>
  <si>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</si>
  <si>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</si>
  <si>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</si>
  <si>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</si>
  <si>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</si>
  <si>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</si>
  <si>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</si>
  <si>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</si>
  <si>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</si>
  <si>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</si>
  <si>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</si>
  <si>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</si>
  <si>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</si>
  <si>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</si>
  <si>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</si>
  <si>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</si>
  <si>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</si>
  <si>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</si>
  <si>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</si>
  <si>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</si>
  <si>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</si>
  <si>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</si>
  <si>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</si>
  <si>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</si>
  <si>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</si>
  <si>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</si>
  <si>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</si>
  <si>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</si>
  <si>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</si>
  <si>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</si>
  <si>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</si>
  <si>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</si>
  <si>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</si>
  <si>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</si>
  <si>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</si>
  <si>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</si>
  <si>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</si>
  <si>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</si>
  <si>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</si>
  <si>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</si>
  <si>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</si>
  <si>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</si>
  <si>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</si>
  <si>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</si>
  <si>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</si>
  <si>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</si>
  <si>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</si>
  <si>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</si>
  <si>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</si>
  <si>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</si>
  <si>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</si>
  <si>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</si>
  <si>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</si>
  <si>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</si>
  <si>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</si>
  <si>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</si>
  <si>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</si>
  <si>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</si>
  <si>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</si>
  <si>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</si>
  <si>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</si>
  <si>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</si>
  <si>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</si>
  <si>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</si>
  <si>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</si>
  <si>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</si>
  <si>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</si>
  <si>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</si>
  <si>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</si>
  <si>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</si>
  <si>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</si>
  <si>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</si>
  <si>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</si>
  <si>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</si>
  <si>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</si>
  <si>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</si>
  <si>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</si>
  <si>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</si>
  <si>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</si>
  <si>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</si>
  <si>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</si>
  <si>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</si>
  <si>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</si>
  <si>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</si>
  <si>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</si>
  <si>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</si>
  <si>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</si>
  <si>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</si>
  <si>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</si>
  <si>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</si>
  <si>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</si>
  <si>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</si>
  <si>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</si>
  <si>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</si>
  <si>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</si>
  <si>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</si>
  <si>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</si>
  <si>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</si>
  <si>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</si>
  <si>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</si>
  <si>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</si>
  <si>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</si>
  <si>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</si>
  <si>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</si>
  <si>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</si>
  <si>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</si>
  <si>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</si>
  <si>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</si>
  <si>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</si>
  <si>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</si>
  <si>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</si>
  <si>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</si>
  <si>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</si>
  <si>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</si>
  <si>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</si>
  <si>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</si>
  <si>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</si>
  <si>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</si>
  <si>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</si>
  <si>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</si>
  <si>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</si>
  <si>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</si>
  <si>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</si>
  <si>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</si>
  <si>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</si>
  <si>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</si>
  <si>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</si>
  <si>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</si>
  <si>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</si>
  <si>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</si>
  <si>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</si>
  <si>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</si>
  <si>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</si>
  <si>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</si>
  <si>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</si>
  <si>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</si>
  <si>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</si>
  <si>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</si>
  <si>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</si>
  <si>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</si>
  <si>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</si>
  <si>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</si>
  <si>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</si>
  <si>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</si>
  <si>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</si>
  <si>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</si>
  <si>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</si>
  <si>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</si>
  <si>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</si>
  <si>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</si>
  <si>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</si>
  <si>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</si>
  <si>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</si>
  <si>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</si>
  <si>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</si>
  <si>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</si>
  <si>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</si>
  <si>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</si>
  <si>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</si>
  <si>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</si>
  <si>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</si>
  <si>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</si>
  <si>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</si>
  <si>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</si>
  <si>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</si>
  <si>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</si>
  <si>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</si>
  <si>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</si>
  <si>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</si>
  <si>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</si>
  <si>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</si>
  <si>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</si>
  <si>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</si>
  <si>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</si>
  <si>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</si>
  <si>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</si>
  <si>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</si>
  <si>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</si>
  <si>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</si>
  <si>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</si>
  <si>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</si>
  <si>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</si>
  <si>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</si>
  <si>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</si>
  <si>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</si>
  <si>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</si>
  <si>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</si>
  <si>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</si>
  <si>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</si>
  <si>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</si>
  <si>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</si>
  <si>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</si>
  <si>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</si>
  <si>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</si>
  <si>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</si>
  <si>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</si>
  <si>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</si>
  <si>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</si>
  <si>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</si>
  <si>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</si>
  <si>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</si>
  <si>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</si>
  <si>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</si>
  <si>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</si>
  <si>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</si>
  <si>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</si>
  <si>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</si>
  <si>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</si>
  <si>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</si>
  <si>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</si>
  <si>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</si>
  <si>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</si>
  <si>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</si>
  <si>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</si>
  <si>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</si>
  <si>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</si>
  <si>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</si>
  <si>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</si>
  <si>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</si>
  <si>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</si>
  <si>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</si>
  <si>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</si>
  <si>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</si>
  <si>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</si>
  <si>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</si>
  <si>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</si>
  <si>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</si>
  <si>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</si>
  <si>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</si>
  <si>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</si>
  <si>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</si>
  <si>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</si>
  <si>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</si>
  <si>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</si>
  <si>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</si>
  <si>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</si>
  <si>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</si>
  <si>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</si>
  <si>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</si>
  <si>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</si>
  <si>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</si>
  <si>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</si>
  <si>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</si>
  <si>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</si>
  <si>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</si>
  <si>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</si>
  <si>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</si>
  <si>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</si>
  <si>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</si>
  <si>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</si>
  <si>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</si>
  <si>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</si>
  <si>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</si>
  <si>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</si>
  <si>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</si>
  <si>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</si>
  <si>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</si>
  <si>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</si>
  <si>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</si>
  <si>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</si>
  <si>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</si>
  <si>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</si>
  <si>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</si>
  <si>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</si>
  <si>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</si>
  <si>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</si>
  <si>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</si>
  <si>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</si>
  <si>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</si>
  <si>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</si>
  <si>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</si>
  <si>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</si>
  <si>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</si>
  <si>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</si>
  <si>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</si>
  <si>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</si>
  <si>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</si>
  <si>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</si>
  <si>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</si>
  <si>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</si>
  <si>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</si>
  <si>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</si>
  <si>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</si>
  <si>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</si>
  <si>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</si>
  <si>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</si>
  <si>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</si>
  <si>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</si>
  <si>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</si>
  <si>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</si>
  <si>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</si>
  <si>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</si>
  <si>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</si>
  <si>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</si>
  <si>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</si>
  <si>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</si>
  <si>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</si>
  <si>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</si>
  <si>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</si>
  <si>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</si>
  <si>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</si>
  <si>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</si>
  <si>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</si>
  <si>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</si>
  <si>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</si>
  <si>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</si>
  <si>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</si>
  <si>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</si>
  <si>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</si>
  <si>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</si>
  <si>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</si>
  <si>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</si>
  <si>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</si>
  <si>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</si>
  <si>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</si>
  <si>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</si>
  <si>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</si>
  <si>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</si>
  <si>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</si>
  <si>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</si>
  <si>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</si>
  <si>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</si>
  <si>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</si>
  <si>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</si>
  <si>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</si>
  <si>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</si>
  <si>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</si>
  <si>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</si>
  <si>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</si>
  <si>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</si>
  <si>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</si>
  <si>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</si>
  <si>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</si>
  <si>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</si>
  <si>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</si>
  <si>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</si>
  <si>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</si>
  <si>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</si>
  <si>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</si>
  <si>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</si>
  <si>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</si>
  <si>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</si>
  <si>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</si>
  <si>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</si>
  <si>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</si>
  <si>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</si>
  <si>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</si>
  <si>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</si>
  <si>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</si>
  <si>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</si>
  <si>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</si>
  <si>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</si>
  <si>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</si>
  <si>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</si>
  <si>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</si>
  <si>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</si>
  <si>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</si>
  <si>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</si>
  <si>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</si>
  <si>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</si>
  <si>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</si>
  <si>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</si>
  <si>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</si>
  <si>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</si>
  <si>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</si>
  <si>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</si>
  <si>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</si>
  <si>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</si>
  <si>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</si>
  <si>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</si>
  <si>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</si>
  <si>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</si>
  <si>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</si>
  <si>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</si>
  <si>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</si>
  <si>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</si>
  <si>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</si>
  <si>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</si>
  <si>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</si>
  <si>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</si>
  <si>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</si>
  <si>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</si>
  <si>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</si>
  <si>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</si>
  <si>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</si>
  <si>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</si>
  <si>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</si>
  <si>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</si>
  <si>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</si>
  <si>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</si>
  <si>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</si>
  <si>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</si>
  <si>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</si>
  <si>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</si>
  <si>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</si>
  <si>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</si>
  <si>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</si>
  <si>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</si>
  <si>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</si>
  <si>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</si>
  <si>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</si>
  <si>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</si>
  <si>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</si>
  <si>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</si>
  <si>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</si>
  <si>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</si>
  <si>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</si>
  <si>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</si>
  <si>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</si>
  <si>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</si>
  <si>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</si>
  <si>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</si>
  <si>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</si>
  <si>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</si>
  <si>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</si>
  <si>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</si>
  <si>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</si>
  <si>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</si>
  <si>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</si>
  <si>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</si>
  <si>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</si>
  <si>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</si>
  <si>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</si>
  <si>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</si>
  <si>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</si>
  <si>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</si>
  <si>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</si>
  <si>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</si>
  <si>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</si>
  <si>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</si>
  <si>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</si>
  <si>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</si>
  <si>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</si>
  <si>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</si>
  <si>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</si>
  <si>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</si>
  <si>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</si>
  <si>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</si>
  <si>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</si>
  <si>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</si>
  <si>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</si>
  <si>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</si>
  <si>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</si>
  <si>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</si>
  <si>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</si>
  <si>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</si>
  <si>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</si>
  <si>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</si>
  <si>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</si>
  <si>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</si>
  <si>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</si>
  <si>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</si>
  <si>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</si>
  <si>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</si>
  <si>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</si>
  <si>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</si>
  <si>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</si>
  <si>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</si>
  <si>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</si>
  <si>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</si>
  <si>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</si>
  <si>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</si>
  <si>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</si>
  <si>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</si>
  <si>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</si>
  <si>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</si>
  <si>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</si>
  <si>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</si>
  <si>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</si>
  <si>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</si>
  <si>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</si>
  <si>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</si>
  <si>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</si>
  <si>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</si>
  <si>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</si>
  <si>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</si>
  <si>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</si>
  <si>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</si>
  <si>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</si>
  <si>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</si>
  <si>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</si>
  <si>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</si>
  <si>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</si>
  <si>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</si>
  <si>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</si>
  <si>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</si>
  <si>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</si>
  <si>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</si>
  <si>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</si>
  <si>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</si>
  <si>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</si>
  <si>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</si>
  <si>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</si>
  <si>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</si>
  <si>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</si>
  <si>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</si>
  <si>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</si>
  <si>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</si>
  <si>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</si>
  <si>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</si>
  <si>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</si>
  <si>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</si>
  <si>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</si>
  <si>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</si>
  <si>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</si>
  <si>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</si>
  <si>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</si>
  <si>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</si>
  <si>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</si>
  <si>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</si>
  <si>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</si>
  <si>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</si>
  <si>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</si>
  <si>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</si>
  <si>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</si>
  <si>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</si>
  <si>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</si>
  <si>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</si>
  <si>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</si>
  <si>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</si>
  <si>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</si>
  <si>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</si>
  <si>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</si>
  <si>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</si>
  <si>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</si>
  <si>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</si>
  <si>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</si>
  <si>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</si>
  <si>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</si>
  <si>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</si>
  <si>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</si>
  <si>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</si>
  <si>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</si>
  <si>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</si>
  <si>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</si>
  <si>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</si>
  <si>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</si>
  <si>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</si>
  <si>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</si>
  <si>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</si>
  <si>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</si>
  <si>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</si>
  <si>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</si>
  <si>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</si>
  <si>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</si>
  <si>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</si>
  <si>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</si>
  <si>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</si>
  <si>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</si>
  <si>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</si>
  <si>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</si>
  <si>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</si>
  <si>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</si>
  <si>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</si>
  <si>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</si>
  <si>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</si>
  <si>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</si>
  <si>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</si>
  <si>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</si>
  <si>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</si>
  <si>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</si>
  <si>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</si>
  <si>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</si>
  <si>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</si>
  <si>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</si>
  <si>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</si>
  <si>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</si>
  <si>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</si>
  <si>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</si>
  <si>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</si>
  <si>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</si>
  <si>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</si>
  <si>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</si>
  <si>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</si>
  <si>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</si>
  <si>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</si>
  <si>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</si>
  <si>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</si>
  <si>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</si>
  <si>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</si>
  <si>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</si>
  <si>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</si>
  <si>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</si>
  <si>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</si>
  <si>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</si>
  <si>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</si>
  <si>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</si>
  <si>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</si>
  <si>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</si>
  <si>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</si>
  <si>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</si>
  <si>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</si>
  <si>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</si>
  <si>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</si>
  <si>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</si>
  <si>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</si>
  <si>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</si>
  <si>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</si>
  <si>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</si>
  <si>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</si>
  <si>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</si>
  <si>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</si>
  <si>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</si>
  <si>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</si>
  <si>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</si>
  <si>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</si>
  <si>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</si>
  <si>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</si>
  <si>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</si>
  <si>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</si>
  <si>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</si>
  <si>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</si>
  <si>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</si>
  <si>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</si>
  <si>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</si>
  <si>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</si>
  <si>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</si>
  <si>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</si>
  <si>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</si>
  <si>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</si>
  <si>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</si>
  <si>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</si>
  <si>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</si>
  <si>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</si>
  <si>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</si>
  <si>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</si>
  <si>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</si>
  <si>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</si>
  <si>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</si>
  <si>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</si>
  <si>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</si>
  <si>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</si>
  <si>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</si>
  <si>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</si>
  <si>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</si>
  <si>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</si>
  <si>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</si>
  <si>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</si>
  <si>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</si>
  <si>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</si>
  <si>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</si>
  <si>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</si>
  <si>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</si>
  <si>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</si>
  <si>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</si>
  <si>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</si>
  <si>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</si>
  <si>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</si>
  <si>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</si>
  <si>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</si>
  <si>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</si>
  <si>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</si>
  <si>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</si>
  <si>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</si>
  <si>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</si>
  <si>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</si>
  <si>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</si>
  <si>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</si>
  <si>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</si>
  <si>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</si>
  <si>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</si>
  <si>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</si>
  <si>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</si>
  <si>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</si>
  <si>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</si>
  <si>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</si>
  <si>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</si>
  <si>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</si>
  <si>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</si>
  <si>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</si>
  <si>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</si>
  <si>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</si>
  <si>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</si>
  <si>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</si>
  <si>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</si>
  <si>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</si>
  <si>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</si>
  <si>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</si>
  <si>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</si>
  <si>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</si>
  <si>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</si>
  <si>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</si>
  <si>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</si>
  <si>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</si>
  <si>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</si>
  <si>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</si>
  <si>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</si>
  <si>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</si>
  <si>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</si>
  <si>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</si>
  <si>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</si>
  <si>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</si>
  <si>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</si>
  <si>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</si>
  <si>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</si>
  <si>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</si>
  <si>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</si>
  <si>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</si>
  <si>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</si>
  <si>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</si>
  <si>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</si>
  <si>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</si>
  <si>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</si>
  <si>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</si>
  <si>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</si>
  <si>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</si>
  <si>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</si>
  <si>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</si>
  <si>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</si>
  <si>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</si>
  <si>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</si>
  <si>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</si>
  <si>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</si>
  <si>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</si>
  <si>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</si>
  <si>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</si>
  <si>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</si>
  <si>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</si>
  <si>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</si>
  <si>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</si>
  <si>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</si>
  <si>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</si>
  <si>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</si>
  <si>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</si>
  <si>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</si>
  <si>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</si>
  <si>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</si>
  <si>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</si>
  <si>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</si>
  <si>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</si>
  <si>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</si>
  <si>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</si>
  <si>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</si>
  <si>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</si>
  <si>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</si>
  <si>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</si>
  <si>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</si>
  <si>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</si>
  <si>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</si>
  <si>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</si>
  <si>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</si>
  <si>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</si>
  <si>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</si>
  <si>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</si>
  <si>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</si>
  <si>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</si>
  <si>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</si>
  <si>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</si>
  <si>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</si>
  <si>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</si>
  <si>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</si>
  <si>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</si>
  <si>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</si>
  <si>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</si>
  <si>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</si>
  <si>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</si>
  <si>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</si>
  <si>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</si>
  <si>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</si>
  <si>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</si>
  <si>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</si>
  <si>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</si>
  <si>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</si>
  <si>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</si>
  <si>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</si>
  <si>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</si>
  <si>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</si>
  <si>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</si>
  <si>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</si>
  <si>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</si>
  <si>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</si>
  <si>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</si>
  <si>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</si>
  <si>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</si>
  <si>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</si>
  <si>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</si>
  <si>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</si>
  <si>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</si>
  <si>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</si>
  <si>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</si>
  <si>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</si>
  <si>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</si>
  <si>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</si>
  <si>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</si>
  <si>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</si>
  <si>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</si>
  <si>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</si>
  <si>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</si>
  <si>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</si>
  <si>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</si>
  <si>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</si>
  <si>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</si>
  <si>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</si>
  <si>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</si>
  <si>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</si>
  <si>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</si>
  <si>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</si>
  <si>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</si>
  <si>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</si>
  <si>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</si>
  <si>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</si>
  <si>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</si>
  <si>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</si>
  <si>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</si>
  <si>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</si>
  <si>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</si>
  <si>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</si>
  <si>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</si>
  <si>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</si>
  <si>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</si>
  <si>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</si>
  <si>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</si>
  <si>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</si>
  <si>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</si>
  <si>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</si>
  <si>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</si>
  <si>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</si>
  <si>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</si>
  <si>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</si>
  <si>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</si>
  <si>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</si>
  <si>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</si>
  <si>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</si>
  <si>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</si>
  <si>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</si>
  <si>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</si>
  <si>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</si>
  <si>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</si>
  <si>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</si>
  <si>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</si>
  <si>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</si>
  <si>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</si>
  <si>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</si>
  <si>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</si>
  <si>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</si>
  <si>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</si>
  <si>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</si>
  <si>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</si>
  <si>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</si>
  <si>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</si>
  <si>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</si>
  <si>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</si>
  <si>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</si>
  <si>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</si>
  <si>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</si>
  <si>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</si>
  <si>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</si>
  <si>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</si>
  <si>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</si>
  <si>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</si>
  <si>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</si>
  <si>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</si>
  <si>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</si>
  <si>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</si>
  <si>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</si>
  <si>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</si>
  <si>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</si>
  <si>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</si>
  <si>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</si>
  <si>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</si>
  <si>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</si>
  <si>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</si>
  <si>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</si>
  <si>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</si>
  <si>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</si>
  <si>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</si>
  <si>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</si>
  <si>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</si>
  <si>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</si>
  <si>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</si>
  <si>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</si>
  <si>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</si>
  <si>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</si>
  <si>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</si>
  <si>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</si>
  <si>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</si>
  <si>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</si>
  <si>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</si>
  <si>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</si>
  <si>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</si>
  <si>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</si>
  <si>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</si>
  <si>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</si>
  <si>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</si>
  <si>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</si>
  <si>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</si>
  <si>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</si>
  <si>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</si>
  <si>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</si>
  <si>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</si>
  <si>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</si>
  <si>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</si>
  <si>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</si>
  <si>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</si>
  <si>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</si>
  <si>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</si>
  <si>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</si>
  <si>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</si>
  <si>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</si>
  <si>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</si>
  <si>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</si>
  <si>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</si>
  <si>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</si>
  <si>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</si>
  <si>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</si>
  <si>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</si>
  <si>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</si>
  <si>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</si>
  <si>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</si>
  <si>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</si>
  <si>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</si>
  <si>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</si>
  <si>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</si>
  <si>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</si>
  <si>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</si>
  <si>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</si>
  <si>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</si>
  <si>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</si>
  <si>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</si>
  <si>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</si>
  <si>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</si>
  <si>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</si>
  <si>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</si>
  <si>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</si>
  <si>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</si>
  <si>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</si>
  <si>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</si>
  <si>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</si>
  <si>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</si>
  <si>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</si>
  <si>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</si>
  <si>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</si>
  <si>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</si>
  <si>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</si>
  <si>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</si>
  <si>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</si>
  <si>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</si>
  <si>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</si>
  <si>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</si>
  <si>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</si>
  <si>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</si>
  <si>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</si>
  <si>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</si>
  <si>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</si>
  <si>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</si>
  <si>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</si>
  <si>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</si>
  <si>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</si>
  <si>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</si>
  <si>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</si>
  <si>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</si>
  <si>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</si>
  <si>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</si>
  <si>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</si>
  <si>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</si>
  <si>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</si>
  <si>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</si>
  <si>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</si>
  <si>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</si>
  <si>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</si>
  <si>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</si>
  <si>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</si>
  <si>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</si>
  <si>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</si>
  <si>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</si>
  <si>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</si>
  <si>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</si>
  <si>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</si>
  <si>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</si>
  <si>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</si>
  <si>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</si>
  <si>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</si>
  <si>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</si>
  <si>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</si>
  <si>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</si>
  <si>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</si>
  <si>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</si>
  <si>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</si>
  <si>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</si>
  <si>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</si>
  <si>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</si>
  <si>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</si>
  <si>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</si>
  <si>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</si>
  <si>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</si>
  <si>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</si>
  <si>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</si>
  <si>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</si>
  <si>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</si>
  <si>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</si>
  <si>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</si>
  <si>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</si>
  <si>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</si>
  <si>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</si>
  <si>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</si>
  <si>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</si>
  <si>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</si>
  <si>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</si>
  <si>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</si>
  <si>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</si>
  <si>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</si>
  <si>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</si>
  <si>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</si>
  <si>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</si>
  <si>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</si>
  <si>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</si>
  <si>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</si>
  <si>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</si>
  <si>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</si>
  <si>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</si>
  <si>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</si>
  <si>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</si>
  <si>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</si>
  <si>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</si>
  <si>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</si>
  <si>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</si>
  <si>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</si>
  <si>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</si>
  <si>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</si>
  <si>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</si>
  <si>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</si>
  <si>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</si>
  <si>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</si>
  <si>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</si>
  <si>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</si>
  <si>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</si>
  <si>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</si>
  <si>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</si>
  <si>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</si>
  <si>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</si>
  <si>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</si>
  <si>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</si>
  <si>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</si>
  <si>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</si>
  <si>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</si>
  <si>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</si>
  <si>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</si>
  <si>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</si>
  <si>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</si>
  <si>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</si>
  <si>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</si>
  <si>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</si>
  <si>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</si>
  <si>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</si>
  <si>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</si>
  <si>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</si>
  <si>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</si>
  <si>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</si>
  <si>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</si>
  <si>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</si>
  <si>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</si>
  <si>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</si>
  <si>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</si>
  <si>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</si>
  <si>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</si>
  <si>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</si>
  <si>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</si>
  <si>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</si>
  <si>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</si>
  <si>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</si>
  <si>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</si>
  <si>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</si>
  <si>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</si>
  <si>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</si>
  <si>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</si>
  <si>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</si>
  <si>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</si>
  <si>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</si>
  <si>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</si>
  <si>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</si>
  <si>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</si>
  <si>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</si>
  <si>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</si>
  <si>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</si>
  <si>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</si>
  <si>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</si>
  <si>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</si>
  <si>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</si>
  <si>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</si>
  <si>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</si>
  <si>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</si>
  <si>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</si>
  <si>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</si>
  <si>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</si>
  <si>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</si>
  <si>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</si>
  <si>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</si>
  <si>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</si>
  <si>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</si>
  <si>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</si>
  <si>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</si>
  <si>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</si>
  <si>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</si>
  <si>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</si>
  <si>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</si>
  <si>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</si>
  <si>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</si>
  <si>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</si>
  <si>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</si>
  <si>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</si>
  <si>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</si>
  <si>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</si>
  <si>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</si>
  <si>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</si>
  <si>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</si>
  <si>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</si>
  <si>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</si>
  <si>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</si>
  <si>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</si>
  <si>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</si>
  <si>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</si>
  <si>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</si>
  <si>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</si>
  <si>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</si>
  <si>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</si>
  <si>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</si>
  <si>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</si>
  <si>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</si>
  <si>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</si>
  <si>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</si>
  <si>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</si>
  <si>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</si>
  <si>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</si>
  <si>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</si>
  <si>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</si>
  <si>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</si>
  <si>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</si>
  <si>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</si>
  <si>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</si>
  <si>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</si>
  <si>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</si>
  <si>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</si>
  <si>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</si>
  <si>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</si>
  <si>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</si>
  <si>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</si>
  <si>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</si>
  <si>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</si>
  <si>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</si>
  <si>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</si>
  <si>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</si>
  <si>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</si>
  <si>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</si>
  <si>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</si>
  <si>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</si>
  <si>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</si>
  <si>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</si>
  <si>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</si>
  <si>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</si>
  <si>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</si>
  <si>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</si>
  <si>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</si>
  <si>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</si>
  <si>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</si>
  <si>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</si>
  <si>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</si>
  <si>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</si>
  <si>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</si>
  <si>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</si>
  <si>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</si>
  <si>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</si>
  <si>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</si>
  <si>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</si>
  <si>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</si>
  <si>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</si>
  <si>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</si>
  <si>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</si>
  <si>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</si>
  <si>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</si>
  <si>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</si>
  <si>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</si>
  <si>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</si>
  <si>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</si>
  <si>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</si>
  <si>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</si>
  <si>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</si>
  <si>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</si>
  <si>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</si>
  <si>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</si>
  <si>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</si>
  <si>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</si>
  <si>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</si>
  <si>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</si>
  <si>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</si>
  <si>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</si>
  <si>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</si>
  <si>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</si>
  <si>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</si>
  <si>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</si>
  <si>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</si>
  <si>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</si>
  <si>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</si>
  <si>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</si>
  <si>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</si>
  <si>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</si>
  <si>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</si>
  <si>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</si>
  <si>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</si>
  <si>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</si>
  <si>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</si>
  <si>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</si>
  <si>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</si>
  <si>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</si>
  <si>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</si>
  <si>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</si>
  <si>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</si>
  <si>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</si>
  <si>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</si>
  <si>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</si>
  <si>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</si>
  <si>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</si>
  <si>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</si>
  <si>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</si>
  <si>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</si>
  <si>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</si>
  <si>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</si>
  <si>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</si>
  <si>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</si>
  <si>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</si>
  <si>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</si>
  <si>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</si>
  <si>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</si>
  <si>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</si>
  <si>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</si>
  <si>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</si>
  <si>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</si>
  <si>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</si>
  <si>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</si>
  <si>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</si>
  <si>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</si>
  <si>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</si>
  <si>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</si>
  <si>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</si>
  <si>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</si>
  <si>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</si>
  <si>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</si>
  <si>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</si>
  <si>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</si>
  <si>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</si>
  <si>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</si>
  <si>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</si>
  <si>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</si>
  <si>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</si>
  <si>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</si>
  <si>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</si>
  <si>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</si>
  <si>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</si>
  <si>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</si>
  <si>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</si>
  <si>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</si>
  <si>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</si>
  <si>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</si>
  <si>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</si>
  <si>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</si>
  <si>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</si>
  <si>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</si>
  <si>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</si>
  <si>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</si>
  <si>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</si>
  <si>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</si>
  <si>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</si>
  <si>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</si>
  <si>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</si>
  <si>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</si>
  <si>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</si>
  <si>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</si>
  <si>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</si>
  <si>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</si>
  <si>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</si>
  <si>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</si>
  <si>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</si>
  <si>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</si>
  <si>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</si>
  <si>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</si>
  <si>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</si>
  <si>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</si>
  <si>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</si>
  <si>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</si>
  <si>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</si>
  <si>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</si>
  <si>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</si>
  <si>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</si>
  <si>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</si>
  <si>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</si>
  <si>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</si>
  <si>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</si>
  <si>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</si>
  <si>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</si>
  <si>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</si>
  <si>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</si>
  <si>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</si>
  <si>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</si>
  <si>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</si>
  <si>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</si>
  <si>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</si>
  <si>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</si>
  <si>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</si>
  <si>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</si>
  <si>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</si>
  <si>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</si>
  <si>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</si>
  <si>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</si>
  <si>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</si>
  <si>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</si>
  <si>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</si>
  <si>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</si>
  <si>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</si>
  <si>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</si>
  <si>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</si>
  <si>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</si>
  <si>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</si>
  <si>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</si>
  <si>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</si>
  <si>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</si>
  <si>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</si>
  <si>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</si>
  <si>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</si>
  <si>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</si>
  <si>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</si>
  <si>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</si>
  <si>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</si>
  <si>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</si>
  <si>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</si>
  <si>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</si>
  <si>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</si>
  <si>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</si>
  <si>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</si>
  <si>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</si>
  <si>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</si>
  <si>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</si>
  <si>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</si>
  <si>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</si>
  <si>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</si>
  <si>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</si>
  <si>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</si>
  <si>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</si>
  <si>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</si>
  <si>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</si>
  <si>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</si>
  <si>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</si>
  <si>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</si>
  <si>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</si>
  <si>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</si>
  <si>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</si>
  <si>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</si>
  <si>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</si>
  <si>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</si>
  <si>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</si>
  <si>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</si>
  <si>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</si>
  <si>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</si>
  <si>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</si>
  <si>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</si>
  <si>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</si>
  <si>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</si>
  <si>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</si>
  <si>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</si>
  <si>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</si>
  <si>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</si>
  <si>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</si>
  <si>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</si>
  <si>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</si>
  <si>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</si>
  <si>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</si>
  <si>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</si>
  <si>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</si>
  <si>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</si>
  <si>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</si>
  <si>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</si>
  <si>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</si>
  <si>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</si>
  <si>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</si>
  <si>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</si>
  <si>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</si>
  <si>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</si>
  <si>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</si>
  <si>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</si>
  <si>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</si>
  <si>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</si>
  <si>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</si>
  <si>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</si>
  <si>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</si>
  <si>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</si>
  <si>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</si>
  <si>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</si>
  <si>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</si>
  <si>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</si>
  <si>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</si>
  <si>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</si>
  <si>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</si>
  <si>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</si>
  <si>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</si>
  <si>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</si>
  <si>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</si>
  <si>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</si>
  <si>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</si>
  <si>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</si>
  <si>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</si>
  <si>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</si>
  <si>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</si>
  <si>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</si>
  <si>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</si>
  <si>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</si>
  <si>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</si>
  <si>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</si>
  <si>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</si>
  <si>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</si>
  <si>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</si>
  <si>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</si>
  <si>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</si>
  <si>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</si>
  <si>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</si>
  <si>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</si>
  <si>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</si>
  <si>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</si>
  <si>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</si>
  <si>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</si>
  <si>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</si>
  <si>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</si>
  <si>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</si>
  <si>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</si>
  <si>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</si>
  <si>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</si>
  <si>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</si>
  <si>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</si>
  <si>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</si>
  <si>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</si>
  <si>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</si>
  <si>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</si>
  <si>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</si>
  <si>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</si>
  <si>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</si>
  <si>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</si>
  <si>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</si>
  <si>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</si>
  <si>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</si>
  <si>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</si>
  <si>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</si>
  <si>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</si>
  <si>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</si>
  <si>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</si>
  <si>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</si>
  <si>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</si>
  <si>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</si>
  <si>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</si>
  <si>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</si>
  <si>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</si>
  <si>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</si>
  <si>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</si>
  <si>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</si>
  <si>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</si>
  <si>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</si>
  <si>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</si>
  <si>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</si>
  <si>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</si>
  <si>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</si>
  <si>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</si>
  <si>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</si>
  <si>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</si>
  <si>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</si>
  <si>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</si>
  <si>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</si>
  <si>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</si>
  <si>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</si>
  <si>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</si>
  <si>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</si>
  <si>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</si>
  <si>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</si>
  <si>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</si>
  <si>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</si>
  <si>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</si>
  <si>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</si>
  <si>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</si>
  <si>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</si>
  <si>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</si>
  <si>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</si>
  <si>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</si>
  <si>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</si>
  <si>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</si>
  <si>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</si>
  <si>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</si>
  <si>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</si>
  <si>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</si>
  <si>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</si>
  <si>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</si>
  <si>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</si>
  <si>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</si>
  <si>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</si>
  <si>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</si>
  <si>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</si>
  <si>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</si>
  <si>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</si>
  <si>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</si>
  <si>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</si>
  <si>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</si>
  <si>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</si>
  <si>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</si>
  <si>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</si>
  <si>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</si>
  <si>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</si>
  <si>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</si>
  <si>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</si>
  <si>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</si>
  <si>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</si>
  <si>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</si>
  <si>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</si>
  <si>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</si>
  <si>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</si>
  <si>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</si>
  <si>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</si>
  <si>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</si>
  <si>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</si>
  <si>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</si>
  <si>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</si>
  <si>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</si>
  <si>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</si>
  <si>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</si>
  <si>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</si>
  <si>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</si>
  <si>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</si>
  <si>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</si>
  <si>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</si>
  <si>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</si>
  <si>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</si>
  <si>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</si>
  <si>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</si>
  <si>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</si>
  <si>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</si>
  <si>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</si>
  <si>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</si>
  <si>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</si>
  <si>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</si>
  <si>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</si>
  <si>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</si>
  <si>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</si>
  <si>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</si>
  <si>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</si>
  <si>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</si>
  <si>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</si>
  <si>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</si>
  <si>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</si>
  <si>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</si>
  <si>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</si>
  <si>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</si>
  <si>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</si>
  <si>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</si>
  <si>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</si>
  <si>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</si>
  <si>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</si>
  <si>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</si>
  <si>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</si>
  <si>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</si>
  <si>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</si>
  <si>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</si>
  <si>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</si>
  <si>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</si>
  <si>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</si>
  <si>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</si>
  <si>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</si>
  <si>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</si>
  <si>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</si>
  <si>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</si>
  <si>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</si>
  <si>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</si>
  <si>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</si>
  <si>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</si>
  <si>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</si>
  <si>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</si>
  <si>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</si>
  <si>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</si>
  <si>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</si>
  <si>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</si>
  <si>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</si>
  <si>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</si>
  <si>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</si>
  <si>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</si>
  <si>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</si>
  <si>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</si>
  <si>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</si>
  <si>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</si>
  <si>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</si>
  <si>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</si>
  <si>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</si>
  <si>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</si>
  <si>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</si>
  <si>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</si>
  <si>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</si>
  <si>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</si>
  <si>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</si>
  <si>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</si>
  <si>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</si>
  <si>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</si>
  <si>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</si>
  <si>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</si>
  <si>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</si>
  <si>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</si>
  <si>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</si>
  <si>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</si>
  <si>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</si>
  <si>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</si>
  <si>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</si>
  <si>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</si>
  <si>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</si>
  <si>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</si>
  <si>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</si>
  <si>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</si>
  <si>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</si>
  <si>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</si>
  <si>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</si>
  <si>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</si>
  <si>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</si>
  <si>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</si>
  <si>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</si>
  <si>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</si>
  <si>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</si>
  <si>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</si>
  <si>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</si>
  <si>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</si>
  <si>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</si>
  <si>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</si>
  <si>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</si>
  <si>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</si>
  <si>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</si>
  <si>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</si>
  <si>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</si>
  <si>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</si>
  <si>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</si>
  <si>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</si>
  <si>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</si>
  <si>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</si>
  <si>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</si>
  <si>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</si>
  <si>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</si>
  <si>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</si>
  <si>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</si>
  <si>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</si>
  <si>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</si>
  <si>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</si>
  <si>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</si>
  <si>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</si>
  <si>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</si>
  <si>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</si>
  <si>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</si>
  <si>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</si>
  <si>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</si>
  <si>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</si>
  <si>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</si>
  <si>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</si>
  <si>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</si>
  <si>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</si>
  <si>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</si>
  <si>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</si>
  <si>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</si>
  <si>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</si>
  <si>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</si>
  <si>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</si>
  <si>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</si>
  <si>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</si>
  <si>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</si>
  <si>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</si>
  <si>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</si>
  <si>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</si>
  <si>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</si>
  <si>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</si>
  <si>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</si>
  <si>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</si>
  <si>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</si>
  <si>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</si>
  <si>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</si>
  <si>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</si>
  <si>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</si>
  <si>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</si>
  <si>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</si>
  <si>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</si>
  <si>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</si>
  <si>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</si>
  <si>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</si>
  <si>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</si>
  <si>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</si>
  <si>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</si>
  <si>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</si>
  <si>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</si>
  <si>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</si>
  <si>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</si>
  <si>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</si>
  <si>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</si>
  <si>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</si>
  <si>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</si>
  <si>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</si>
  <si>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</si>
  <si>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</si>
  <si>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</si>
  <si>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</si>
  <si>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</si>
  <si>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</si>
  <si>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</si>
  <si>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</si>
  <si>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</si>
  <si>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</si>
  <si>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</si>
  <si>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</si>
  <si>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</si>
  <si>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</si>
  <si>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</si>
  <si>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</si>
  <si>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</si>
  <si>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</si>
  <si>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</si>
  <si>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</si>
  <si>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</si>
  <si>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</si>
  <si>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</si>
  <si>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</si>
  <si>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</si>
  <si>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</si>
  <si>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</si>
  <si>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</si>
  <si>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</si>
  <si>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</si>
  <si>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</si>
  <si>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</si>
  <si>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</si>
  <si>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</si>
  <si>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</si>
  <si>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</si>
  <si>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</si>
  <si>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</si>
  <si>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</si>
  <si>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</si>
  <si>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</si>
  <si>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</si>
  <si>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</si>
  <si>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</si>
  <si>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</si>
  <si>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</si>
  <si>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</si>
  <si>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</si>
  <si>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</si>
  <si>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</si>
  <si>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</si>
  <si>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</si>
  <si>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</si>
  <si>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</si>
  <si>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</si>
  <si>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</si>
  <si>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</si>
  <si>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</si>
  <si>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</si>
  <si>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</si>
  <si>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</si>
  <si>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</si>
  <si>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</si>
  <si>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</si>
  <si>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</si>
  <si>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</si>
  <si>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</si>
  <si>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</si>
  <si>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</si>
  <si>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</si>
  <si>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</si>
  <si>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</si>
  <si>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</si>
  <si>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</si>
  <si>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</si>
  <si>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</si>
  <si>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</si>
  <si>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</si>
  <si>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</si>
  <si>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</si>
  <si>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</si>
  <si>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</si>
  <si>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</si>
  <si>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</si>
  <si>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</si>
  <si>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</si>
  <si>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</si>
  <si>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</si>
  <si>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</si>
  <si>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</si>
  <si>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</si>
  <si>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</si>
  <si>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</si>
  <si>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</si>
  <si>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</si>
  <si>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</si>
  <si>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</si>
  <si>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</si>
  <si>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</si>
  <si>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</si>
  <si>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</si>
  <si>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</si>
  <si>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</si>
  <si>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</si>
  <si>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</si>
  <si>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</si>
  <si>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</si>
  <si>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</si>
  <si>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</si>
  <si>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</si>
  <si>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</si>
  <si>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</si>
  <si>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</si>
  <si>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</si>
  <si>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</si>
  <si>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</si>
  <si>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</si>
  <si>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</si>
  <si>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</si>
  <si>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</si>
  <si>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</si>
  <si>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</si>
  <si>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</si>
  <si>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</si>
  <si>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</si>
  <si>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</si>
  <si>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</si>
  <si>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</si>
  <si>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</si>
  <si>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</si>
  <si>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</si>
  <si>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</si>
  <si>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</si>
  <si>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</si>
  <si>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</si>
  <si>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</si>
  <si>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</si>
  <si>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</si>
  <si>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</si>
  <si>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</si>
  <si>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</si>
  <si>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</si>
  <si>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</si>
  <si>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</si>
  <si>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</si>
  <si>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</si>
  <si>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</si>
  <si>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</si>
  <si>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</si>
  <si>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</si>
  <si>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</si>
  <si>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</si>
  <si>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</si>
  <si>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</si>
  <si>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</si>
  <si>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</si>
  <si>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</si>
  <si>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</si>
  <si>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</si>
  <si>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</si>
  <si>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</si>
  <si>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</si>
  <si>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</si>
  <si>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</si>
  <si>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</si>
  <si>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</si>
  <si>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</si>
  <si>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</si>
  <si>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</si>
  <si>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</si>
  <si>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</si>
  <si>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</si>
  <si>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</si>
  <si>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</si>
  <si>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</si>
  <si>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</si>
  <si>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</si>
  <si>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</si>
  <si>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</si>
  <si>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</si>
  <si>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</si>
  <si>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</si>
  <si>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</si>
  <si>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</si>
  <si>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</si>
  <si>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</si>
  <si>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</si>
  <si>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</si>
  <si>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</si>
  <si>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</si>
  <si>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</si>
  <si>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</si>
  <si>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</si>
  <si>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</si>
  <si>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</si>
  <si>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</si>
  <si>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</si>
  <si>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</si>
  <si>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</si>
  <si>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</si>
  <si>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</si>
  <si>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</si>
  <si>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</si>
  <si>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</si>
  <si>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</si>
  <si>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</si>
  <si>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</si>
  <si>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</si>
  <si>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</si>
  <si>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</si>
  <si>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</si>
  <si>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</si>
  <si>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</si>
  <si>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</si>
  <si>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</si>
  <si>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</si>
  <si>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</si>
  <si>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</si>
  <si>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</si>
  <si>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</si>
  <si>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</si>
  <si>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</si>
  <si>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</si>
  <si>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</si>
  <si>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</si>
  <si>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</si>
  <si>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</si>
  <si>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</si>
  <si>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</si>
  <si>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</si>
  <si>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</si>
  <si>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</si>
  <si>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</si>
  <si>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</si>
  <si>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</si>
  <si>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</si>
  <si>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</si>
  <si>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</si>
  <si>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</si>
  <si>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</si>
  <si>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</si>
  <si>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</si>
  <si>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</si>
  <si>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</si>
  <si>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</si>
  <si>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</si>
  <si>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</si>
  <si>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</si>
  <si>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</si>
  <si>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</si>
  <si>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</si>
  <si>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</si>
  <si>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</si>
  <si>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</si>
  <si>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</si>
  <si>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</si>
  <si>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</si>
  <si>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</si>
  <si>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</si>
  <si>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</si>
  <si>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</si>
  <si>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</si>
  <si>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</si>
  <si>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</si>
  <si>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</si>
  <si>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</si>
  <si>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</si>
  <si>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</si>
  <si>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</si>
  <si>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</si>
  <si>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</si>
  <si>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</si>
  <si>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</si>
  <si>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</si>
  <si>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</si>
  <si>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</si>
  <si>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</si>
  <si>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</si>
  <si>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</si>
  <si>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</si>
  <si>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</si>
  <si>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</si>
  <si>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</si>
  <si>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</si>
  <si>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</si>
  <si>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</si>
  <si>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</si>
  <si>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</si>
  <si>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</si>
  <si>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</si>
  <si>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</si>
  <si>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</si>
  <si>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</si>
  <si>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</si>
  <si>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</si>
  <si>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</si>
  <si>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</si>
  <si>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</si>
  <si>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</si>
  <si>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</si>
  <si>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</si>
  <si>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</si>
  <si>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</si>
  <si>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</si>
  <si>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</si>
  <si>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</si>
  <si>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</si>
  <si>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</si>
  <si>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</si>
  <si>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</si>
  <si>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</si>
  <si>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</si>
  <si>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</si>
  <si>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</si>
  <si>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</si>
  <si>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</si>
  <si>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</si>
  <si>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</si>
  <si>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</si>
  <si>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</si>
  <si>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</si>
  <si>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</si>
  <si>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</si>
  <si>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</si>
  <si>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</si>
  <si>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</si>
  <si>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</si>
  <si>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</si>
  <si>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</si>
  <si>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</si>
  <si>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</si>
  <si>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</si>
  <si>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</si>
  <si>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</si>
  <si>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</si>
  <si>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</si>
  <si>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</si>
  <si>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</si>
  <si>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</si>
  <si>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</si>
  <si>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</si>
  <si>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</si>
  <si>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</si>
  <si>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</si>
  <si>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</si>
  <si>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</si>
  <si>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</si>
  <si>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</si>
  <si>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</si>
  <si>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</si>
  <si>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</si>
  <si>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</si>
  <si>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</si>
  <si>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</si>
  <si>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</si>
  <si>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</si>
  <si>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</si>
  <si>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</si>
  <si>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</si>
  <si>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</si>
  <si>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</si>
  <si>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</si>
  <si>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</si>
  <si>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</si>
  <si>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</si>
  <si>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</si>
  <si>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</si>
  <si>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</si>
  <si>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</si>
  <si>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</si>
  <si>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</si>
  <si>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</si>
  <si>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</si>
  <si>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</si>
  <si>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</si>
  <si>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</si>
  <si>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</si>
  <si>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</si>
  <si>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</si>
  <si>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</si>
  <si>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</si>
  <si>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</si>
  <si>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</si>
  <si>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</si>
  <si>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</si>
  <si>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</si>
  <si>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</si>
  <si>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</si>
  <si>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</si>
  <si>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</si>
  <si>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</si>
  <si>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</si>
  <si>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</si>
  <si>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</si>
  <si>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</si>
  <si>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</si>
  <si>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</si>
  <si>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</si>
  <si>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</si>
  <si>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</si>
  <si>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</si>
  <si>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</si>
  <si>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</si>
  <si>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</si>
  <si>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</si>
  <si>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</si>
  <si>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</si>
  <si>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</si>
  <si>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</si>
  <si>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</si>
  <si>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</si>
  <si>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</si>
  <si>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</si>
  <si>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</si>
  <si>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</si>
  <si>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</si>
  <si>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</si>
  <si>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</si>
  <si>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</si>
  <si>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</si>
  <si>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</si>
  <si>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</si>
  <si>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</si>
  <si>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</si>
  <si>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</si>
  <si>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</si>
  <si>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</si>
  <si>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</si>
  <si>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</si>
  <si>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</si>
  <si>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</si>
  <si>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</si>
  <si>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</si>
  <si>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</si>
  <si>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</si>
  <si>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</si>
  <si>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</si>
  <si>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</si>
  <si>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</si>
  <si>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</si>
  <si>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</si>
  <si>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</si>
  <si>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</si>
  <si>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</si>
  <si>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</si>
  <si>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</si>
  <si>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</si>
  <si>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</si>
  <si>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</si>
  <si>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</si>
  <si>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</si>
  <si>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</si>
  <si>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</si>
  <si>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</si>
  <si>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</si>
  <si>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</si>
  <si>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</si>
  <si>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</si>
  <si>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</si>
  <si>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</si>
  <si>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</si>
  <si>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</si>
  <si>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</si>
  <si>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</si>
  <si>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</si>
  <si>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</si>
  <si>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</si>
  <si>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</si>
  <si>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</si>
  <si>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</si>
  <si>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</si>
  <si>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</si>
  <si>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</si>
  <si>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</si>
  <si>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</si>
  <si>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</si>
  <si>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</si>
  <si>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</si>
  <si>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</si>
  <si>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</si>
  <si>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</si>
  <si>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</si>
  <si>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</si>
  <si>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</si>
  <si>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</si>
  <si>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</si>
  <si>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</si>
  <si>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</si>
  <si>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</si>
  <si>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</si>
  <si>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</si>
  <si>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</si>
  <si>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</si>
  <si>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</si>
  <si>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</si>
  <si>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</si>
  <si>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</si>
  <si>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</si>
  <si>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</si>
  <si>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</si>
  <si>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</si>
  <si>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</si>
  <si>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</si>
  <si>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</si>
  <si>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</si>
  <si>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</si>
  <si>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</si>
  <si>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</si>
  <si>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</si>
  <si>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</si>
  <si>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</si>
  <si>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</si>
  <si>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</si>
  <si>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</si>
  <si>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</si>
  <si>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</si>
  <si>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</si>
  <si>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</si>
  <si>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</si>
  <si>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</si>
  <si>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</si>
  <si>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</si>
  <si>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</si>
  <si>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</si>
  <si>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</si>
  <si>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</si>
  <si>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</si>
  <si>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</si>
  <si>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</si>
  <si>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</si>
  <si>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</si>
  <si>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</si>
  <si>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</si>
  <si>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</si>
  <si>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</si>
  <si>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</si>
  <si>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</si>
  <si>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</si>
  <si>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</si>
  <si>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</si>
  <si>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</si>
  <si>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</si>
  <si>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</si>
  <si>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</si>
  <si>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</si>
  <si>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</si>
  <si>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</si>
  <si>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</si>
  <si>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</si>
  <si>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</si>
  <si>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</si>
  <si>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</si>
  <si>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</si>
  <si>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</si>
  <si>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</si>
  <si>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</si>
  <si>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</si>
  <si>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</si>
  <si>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</si>
  <si>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</si>
  <si>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</si>
  <si>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</si>
  <si>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</si>
  <si>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</si>
  <si>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</si>
  <si>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</si>
  <si>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</si>
  <si>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</si>
  <si>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</si>
  <si>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</si>
  <si>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</si>
  <si>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</si>
  <si>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</si>
  <si>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</si>
  <si>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</si>
  <si>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</si>
  <si>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</si>
  <si>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</si>
  <si>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</si>
  <si>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</si>
  <si>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</si>
  <si>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</si>
  <si>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</si>
  <si>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</si>
  <si>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</si>
  <si>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</si>
  <si>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</si>
  <si>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</si>
  <si>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</si>
  <si>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</si>
  <si>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</si>
  <si>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</si>
  <si>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</si>
  <si>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</si>
  <si>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</si>
  <si>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</si>
  <si>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</si>
  <si>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</si>
  <si>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</si>
  <si>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</si>
  <si>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</si>
  <si>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</si>
  <si>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</si>
  <si>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</si>
  <si>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</si>
  <si>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</si>
  <si>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</si>
  <si>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</si>
  <si>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</si>
  <si>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</si>
  <si>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</si>
  <si>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</si>
  <si>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</si>
  <si>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</si>
  <si>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</si>
  <si>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</si>
  <si>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</si>
  <si>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</si>
  <si>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</si>
  <si>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</si>
  <si>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</si>
  <si>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</si>
  <si>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</si>
  <si>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</si>
  <si>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</si>
  <si>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</si>
  <si>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</si>
  <si>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</si>
  <si>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</si>
  <si>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</si>
  <si>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</si>
  <si>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</si>
  <si>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</si>
  <si>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</si>
  <si>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</si>
  <si>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</si>
  <si>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</si>
  <si>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</si>
  <si>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</si>
  <si>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</si>
  <si>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</si>
  <si>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</si>
  <si>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</si>
  <si>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</si>
  <si>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</si>
  <si>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</si>
  <si>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</si>
  <si>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</si>
  <si>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</si>
  <si>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</si>
  <si>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</si>
  <si>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</si>
  <si>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</si>
  <si>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</si>
  <si>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</si>
  <si>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</si>
  <si>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</si>
  <si>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</si>
  <si>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</si>
  <si>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</si>
  <si>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</si>
  <si>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</si>
  <si>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</si>
  <si>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</si>
  <si>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</si>
  <si>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</si>
  <si>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</si>
  <si>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</si>
  <si>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</si>
  <si>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</si>
  <si>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</si>
  <si>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</si>
  <si>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</si>
  <si>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</si>
  <si>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</si>
  <si>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</si>
  <si>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</si>
  <si>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</si>
  <si>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</si>
  <si>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</si>
  <si>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</si>
  <si>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</si>
  <si>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</si>
  <si>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</si>
  <si>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</si>
  <si>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</si>
  <si>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</si>
  <si>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</si>
  <si>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</si>
  <si>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</si>
  <si>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</si>
  <si>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</si>
  <si>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</si>
  <si>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</si>
  <si>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</si>
  <si>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</si>
  <si>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</si>
  <si>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</si>
  <si>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</si>
  <si>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</si>
  <si>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</si>
  <si>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</si>
  <si>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</si>
  <si>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</si>
  <si>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</si>
  <si>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</si>
  <si>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</si>
  <si>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</si>
  <si>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</si>
  <si>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</si>
  <si>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</si>
  <si>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</si>
  <si>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</si>
  <si>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</si>
  <si>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</si>
  <si>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</si>
  <si>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</si>
  <si>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</si>
  <si>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</si>
  <si>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</si>
  <si>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</si>
  <si>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</si>
  <si>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</si>
  <si>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</si>
  <si>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</si>
  <si>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</si>
  <si>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</si>
  <si>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</si>
  <si>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</si>
  <si>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</si>
  <si>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</si>
  <si>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</si>
  <si>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</si>
  <si>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</si>
  <si>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</si>
  <si>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</si>
  <si>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</si>
  <si>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</si>
  <si>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</si>
  <si>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</si>
  <si>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</si>
  <si>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</si>
  <si>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</si>
  <si>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</si>
  <si>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</si>
  <si>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</si>
  <si>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</si>
  <si>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</si>
  <si>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</si>
  <si>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</si>
  <si>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</si>
  <si>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</si>
  <si>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</si>
  <si>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</si>
  <si>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</si>
  <si>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</si>
  <si>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</si>
  <si>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</si>
  <si>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</si>
  <si>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</si>
  <si>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</si>
  <si>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</si>
  <si>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</si>
  <si>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</si>
  <si>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</si>
  <si>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</si>
  <si>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</si>
  <si>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</si>
  <si>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</si>
  <si>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</si>
  <si>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</si>
  <si>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</si>
  <si>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</si>
  <si>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</si>
  <si>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</si>
  <si>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</si>
  <si>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</si>
  <si>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</si>
  <si>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</si>
  <si>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</si>
  <si>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</si>
  <si>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</si>
  <si>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</si>
  <si>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</si>
  <si>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</si>
  <si>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</si>
  <si>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</si>
  <si>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</si>
  <si>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</si>
  <si>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</si>
  <si>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</si>
  <si>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</si>
  <si>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</si>
  <si>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</si>
  <si>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</si>
  <si>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</si>
  <si>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</si>
  <si>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</si>
  <si>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</si>
  <si>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</si>
  <si>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</si>
  <si>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</si>
  <si>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</si>
  <si>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</si>
  <si>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</si>
  <si>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</si>
  <si>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</si>
  <si>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</si>
  <si>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</si>
  <si>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</si>
  <si>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</si>
  <si>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</si>
  <si>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</si>
  <si>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</si>
  <si>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</si>
  <si>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</si>
  <si>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</si>
  <si>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</si>
  <si>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</si>
  <si>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</si>
  <si>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</si>
  <si>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</si>
  <si>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</si>
  <si>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</si>
  <si>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</si>
  <si>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</si>
  <si>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</si>
  <si>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</si>
  <si>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</si>
  <si>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</si>
  <si>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</si>
  <si>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</si>
  <si>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</si>
  <si>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</si>
  <si>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</si>
  <si>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</si>
  <si>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</si>
  <si>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</si>
  <si>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</si>
  <si>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</si>
  <si>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</si>
  <si>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</si>
  <si>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</si>
  <si>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</si>
  <si>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</si>
  <si>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</si>
  <si>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</si>
  <si>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</si>
  <si>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</si>
  <si>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</si>
  <si>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</si>
  <si>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</si>
  <si>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</si>
  <si>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</si>
  <si>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</si>
  <si>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</si>
  <si>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</si>
  <si>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</si>
  <si>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</si>
  <si>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</si>
  <si>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</si>
  <si>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</si>
  <si>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</si>
  <si>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</si>
  <si>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</si>
  <si>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</si>
  <si>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</si>
  <si>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</si>
  <si>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</si>
  <si>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</si>
  <si>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</si>
  <si>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</si>
  <si>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</si>
  <si>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</si>
  <si>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</si>
  <si>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</si>
  <si>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</si>
  <si>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</si>
  <si>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</si>
  <si>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</si>
  <si>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</si>
  <si>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</si>
  <si>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</si>
  <si>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</si>
  <si>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</si>
  <si>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</si>
  <si>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</si>
  <si>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</si>
  <si>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</si>
  <si>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</si>
  <si>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</si>
  <si>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</si>
  <si>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</si>
  <si>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</si>
  <si>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</si>
  <si>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</si>
  <si>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</si>
  <si>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</si>
  <si>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</si>
  <si>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</si>
  <si>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</si>
  <si>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</si>
  <si>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</si>
  <si>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</si>
  <si>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</si>
  <si>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</si>
  <si>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</si>
  <si>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</si>
  <si>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</si>
  <si>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</si>
  <si>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</si>
  <si>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</si>
  <si>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</si>
  <si>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</si>
  <si>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</si>
  <si>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</si>
  <si>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</si>
  <si>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</si>
  <si>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</si>
  <si>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</si>
  <si>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</si>
  <si>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</si>
  <si>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</si>
  <si>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</si>
  <si>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</si>
  <si>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</si>
  <si>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</si>
  <si>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</si>
  <si>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</si>
  <si>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</si>
  <si>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</si>
  <si>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</si>
  <si>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</si>
  <si>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</si>
  <si>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</si>
  <si>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</si>
  <si>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</si>
  <si>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</si>
  <si>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</si>
  <si>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</si>
  <si>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</si>
  <si>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</si>
  <si>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</si>
  <si>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</si>
  <si>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</si>
  <si>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</si>
  <si>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</si>
  <si>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</si>
  <si>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</si>
  <si>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</si>
  <si>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</si>
  <si>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</si>
  <si>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</si>
  <si>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</si>
  <si>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</si>
  <si>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</si>
  <si>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</si>
  <si>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</si>
  <si>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</si>
  <si>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</si>
  <si>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</si>
  <si>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</si>
  <si>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</si>
  <si>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</si>
  <si>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</si>
  <si>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</si>
  <si>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</si>
  <si>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</si>
  <si>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</si>
  <si>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</si>
  <si>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</si>
  <si>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</si>
  <si>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</si>
  <si>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</si>
  <si>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</si>
  <si>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</si>
  <si>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</si>
  <si>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</si>
  <si>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</si>
  <si>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</si>
  <si>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</si>
  <si>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</si>
  <si>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</si>
  <si>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</si>
  <si>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</si>
  <si>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</si>
  <si>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</si>
  <si>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</si>
  <si>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</si>
  <si>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</si>
  <si>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</si>
  <si>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</si>
  <si>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</si>
  <si>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</si>
  <si>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</si>
  <si>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</si>
  <si>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</si>
  <si>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</si>
  <si>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</si>
  <si>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</si>
  <si>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</si>
  <si>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</si>
  <si>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</si>
  <si>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</si>
  <si>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</si>
  <si>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</si>
  <si>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</si>
  <si>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</si>
  <si>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</si>
  <si>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</si>
  <si>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</si>
  <si>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</si>
  <si>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</si>
  <si>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</si>
  <si>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</si>
  <si>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</si>
  <si>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</si>
  <si>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</si>
  <si>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</si>
  <si>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</si>
  <si>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</si>
  <si>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</si>
  <si>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</si>
  <si>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</si>
  <si>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</si>
  <si>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</si>
  <si>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</si>
  <si>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</si>
  <si>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</si>
  <si>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</si>
  <si>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</si>
  <si>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</si>
  <si>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</si>
  <si>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</si>
  <si>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</si>
  <si>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</si>
  <si>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</si>
  <si>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</si>
  <si>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</si>
  <si>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</si>
  <si>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</si>
  <si>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</si>
  <si>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</si>
  <si>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</si>
  <si>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</si>
  <si>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</si>
  <si>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</si>
  <si>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</si>
  <si>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</si>
  <si>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</si>
  <si>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</si>
  <si>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</si>
  <si>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</si>
  <si>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</si>
  <si>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</si>
  <si>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</si>
  <si>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</si>
  <si>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</si>
  <si>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</si>
  <si>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</si>
  <si>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</si>
  <si>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</si>
  <si>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</si>
  <si>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</si>
  <si>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</si>
  <si>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</si>
  <si>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</si>
  <si>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</si>
  <si>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</si>
  <si>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</si>
  <si>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</si>
  <si>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</si>
  <si>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</si>
  <si>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</si>
  <si>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</si>
  <si>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</si>
  <si>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</si>
  <si>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</si>
  <si>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</si>
  <si>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</si>
  <si>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</si>
  <si>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</si>
  <si>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</si>
  <si>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</si>
  <si>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</si>
  <si>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</si>
  <si>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</si>
  <si>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</si>
  <si>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</si>
  <si>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</si>
  <si>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</si>
  <si>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</si>
  <si>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</si>
  <si>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</si>
  <si>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</si>
  <si>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</si>
  <si>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</si>
  <si>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</si>
  <si>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</si>
  <si>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</si>
  <si>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</si>
  <si>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</si>
  <si>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</si>
  <si>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</si>
  <si>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</si>
  <si>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</si>
  <si>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</si>
  <si>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</si>
  <si>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</si>
  <si>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</si>
  <si>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</si>
  <si>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</si>
  <si>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</si>
  <si>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</si>
  <si>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</si>
  <si>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</si>
  <si>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</si>
  <si>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</si>
  <si>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</si>
  <si>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</si>
  <si>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</si>
  <si>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</si>
  <si>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</si>
  <si>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</si>
  <si>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</si>
  <si>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</si>
  <si>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</si>
  <si>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</si>
  <si>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</si>
  <si>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</si>
  <si>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</si>
  <si>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</si>
  <si>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</si>
  <si>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</si>
  <si>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</si>
  <si>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</si>
  <si>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</si>
  <si>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</si>
  <si>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</si>
  <si>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</si>
  <si>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</si>
  <si>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</si>
  <si>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</si>
  <si>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</si>
  <si>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</si>
  <si>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</si>
  <si>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</si>
  <si>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</si>
  <si>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</si>
  <si>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</si>
  <si>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</si>
  <si>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</si>
  <si>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</si>
  <si>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</si>
  <si>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</si>
  <si>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</si>
  <si>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</si>
  <si>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</si>
  <si>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</si>
  <si>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</si>
  <si>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</si>
  <si>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</si>
  <si>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</si>
  <si>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</si>
  <si>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</si>
  <si>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</si>
  <si>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</si>
  <si>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</si>
  <si>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</si>
  <si>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</si>
  <si>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</si>
  <si>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</si>
  <si>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</si>
  <si>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</si>
  <si>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</si>
  <si>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</si>
  <si>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</si>
  <si>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</si>
  <si>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</si>
  <si>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</si>
  <si>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</si>
  <si>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</si>
  <si>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</si>
  <si>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</si>
  <si>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</si>
  <si>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</si>
  <si>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</si>
  <si>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</si>
  <si>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</si>
  <si>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</si>
  <si>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</si>
  <si>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</si>
  <si>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</si>
  <si>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</si>
  <si>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</si>
  <si>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</si>
  <si>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</si>
  <si>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</si>
  <si>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</si>
  <si>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</si>
  <si>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</si>
  <si>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</si>
  <si>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</si>
  <si>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</si>
  <si>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</si>
  <si>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</si>
  <si>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</si>
  <si>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</si>
  <si>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</si>
  <si>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</si>
  <si>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</si>
  <si>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</si>
  <si>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</si>
  <si>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</si>
  <si>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</si>
  <si>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</si>
  <si>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</si>
  <si>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</si>
  <si>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</si>
  <si>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</si>
  <si>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</si>
  <si>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</si>
  <si>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</si>
  <si>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</si>
  <si>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</si>
  <si>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</si>
  <si>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</si>
  <si>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</si>
  <si>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</si>
  <si>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</si>
  <si>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</si>
  <si>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</si>
  <si>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</si>
  <si>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</si>
  <si>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</si>
  <si>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</si>
  <si>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</si>
  <si>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</si>
  <si>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</si>
  <si>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</si>
  <si>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</si>
  <si>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</si>
  <si>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</si>
  <si>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</si>
  <si>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</si>
  <si>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</si>
  <si>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</si>
  <si>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</si>
  <si>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</si>
  <si>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</si>
  <si>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</si>
  <si>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</si>
  <si>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</si>
  <si>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</si>
  <si>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</si>
  <si>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</si>
  <si>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</si>
  <si>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</si>
  <si>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</si>
  <si>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</si>
  <si>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</si>
  <si>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</si>
  <si>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</si>
  <si>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</si>
  <si>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</si>
  <si>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</si>
  <si>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</si>
  <si>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</si>
  <si>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</si>
  <si>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</si>
  <si>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</si>
  <si>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</si>
  <si>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</si>
  <si>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</si>
  <si>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</si>
  <si>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</si>
  <si>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</si>
  <si>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</si>
  <si>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</si>
  <si>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</si>
  <si>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</si>
  <si>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</si>
  <si>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</si>
  <si>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</si>
  <si>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</si>
  <si>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</si>
  <si>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</si>
  <si>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</si>
  <si>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</si>
  <si>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</si>
  <si>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</si>
  <si>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</si>
  <si>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</si>
  <si>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</si>
  <si>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</si>
  <si>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</si>
  <si>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</si>
  <si>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</si>
  <si>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</si>
  <si>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</si>
  <si>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</si>
  <si>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</si>
  <si>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</si>
  <si>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</si>
  <si>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</si>
  <si>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</si>
  <si>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</si>
  <si>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</si>
  <si>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</si>
  <si>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</si>
  <si>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</si>
  <si>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</si>
  <si>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</si>
  <si>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</si>
  <si>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</si>
  <si>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</si>
  <si>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</si>
  <si>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</si>
  <si>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</si>
  <si>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</si>
  <si>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</si>
  <si>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</si>
  <si>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</si>
  <si>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</si>
  <si>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</si>
  <si>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</si>
  <si>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</si>
  <si>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</si>
  <si>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</si>
  <si>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</si>
  <si>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</si>
  <si>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</si>
  <si>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</si>
  <si>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</si>
  <si>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</si>
  <si>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</si>
  <si>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</si>
  <si>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</si>
  <si>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</si>
  <si>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</si>
  <si>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</si>
  <si>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</si>
  <si>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</si>
  <si>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</si>
  <si>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</si>
  <si>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</si>
  <si>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</si>
  <si>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</si>
  <si>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</si>
  <si>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</si>
  <si>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</si>
  <si>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</si>
  <si>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</si>
  <si>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</si>
  <si>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</si>
  <si>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</si>
  <si>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</si>
  <si>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</si>
  <si>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</si>
  <si>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</si>
  <si>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</si>
  <si>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</si>
  <si>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</si>
  <si>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</si>
  <si>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</si>
  <si>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</si>
  <si>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</si>
  <si>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</si>
  <si>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</si>
  <si>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</si>
  <si>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</si>
  <si>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</si>
  <si>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</si>
  <si>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</si>
  <si>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</si>
  <si>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</si>
  <si>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</si>
  <si>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</si>
  <si>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</si>
  <si>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</si>
  <si>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</si>
  <si>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</si>
  <si>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</si>
  <si>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</si>
  <si>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</si>
  <si>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</si>
  <si>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</si>
  <si>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</si>
  <si>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</si>
  <si>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</si>
  <si>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</si>
  <si>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</si>
  <si>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</si>
  <si>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</si>
  <si>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</si>
  <si>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</si>
  <si>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</si>
  <si>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</si>
  <si>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</si>
  <si>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</si>
  <si>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</si>
  <si>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</si>
  <si>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</si>
  <si>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</si>
  <si>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</si>
  <si>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</si>
  <si>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</si>
  <si>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</si>
  <si>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</si>
  <si>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</si>
  <si>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</si>
  <si>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</si>
  <si>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</si>
  <si>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</si>
  <si>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</si>
  <si>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</si>
  <si>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</si>
  <si>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</si>
  <si>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</si>
  <si>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</si>
  <si>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</si>
  <si>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</si>
  <si>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</si>
  <si>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</si>
  <si>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</si>
  <si>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</si>
  <si>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</si>
  <si>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</si>
  <si>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</si>
  <si>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</si>
  <si>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</si>
  <si>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</si>
  <si>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</si>
  <si>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</si>
  <si>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</si>
  <si>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</si>
  <si>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</si>
  <si>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</si>
  <si>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</si>
  <si>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</si>
  <si>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</si>
  <si>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</si>
  <si>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</si>
  <si>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</si>
  <si>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</si>
  <si>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</si>
  <si>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</si>
  <si>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</si>
  <si>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</si>
  <si>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</si>
  <si>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</si>
  <si>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</si>
  <si>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</si>
  <si>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</si>
  <si>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</si>
  <si>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</si>
  <si>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</si>
  <si>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</si>
  <si>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</si>
  <si>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</si>
  <si>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</si>
  <si>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</si>
  <si>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</si>
  <si>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</si>
  <si>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</si>
  <si>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</si>
  <si>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</si>
  <si>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</si>
  <si>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</si>
  <si>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</si>
  <si>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</si>
  <si>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</si>
  <si>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</si>
  <si>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</si>
  <si>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</si>
  <si>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</si>
  <si>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</si>
  <si>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</si>
  <si>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</si>
  <si>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</si>
  <si>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</si>
  <si>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</si>
  <si>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</si>
  <si>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</si>
  <si>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</si>
  <si>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</si>
  <si>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</si>
  <si>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</si>
  <si>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</si>
  <si>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</si>
  <si>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</si>
  <si>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</si>
  <si>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</si>
  <si>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</si>
  <si>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</si>
  <si>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</si>
  <si>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</si>
  <si>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</si>
  <si>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</si>
  <si>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</si>
  <si>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</si>
  <si>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</si>
  <si>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</si>
  <si>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</si>
  <si>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</si>
  <si>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</si>
  <si>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</si>
  <si>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</si>
  <si>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</si>
  <si>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</si>
  <si>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</si>
  <si>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</si>
  <si>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</si>
  <si>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</si>
  <si>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</si>
  <si>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</si>
  <si>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</si>
  <si>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</si>
  <si>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</si>
  <si>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</si>
  <si>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</si>
  <si>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</si>
  <si>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</si>
  <si>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</si>
  <si>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</si>
  <si>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</si>
  <si>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</si>
  <si>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</si>
  <si>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</si>
  <si>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</si>
  <si>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</si>
  <si>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</si>
  <si>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</si>
  <si>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</si>
  <si>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</si>
  <si>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</si>
  <si>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</si>
  <si>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</si>
  <si>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</si>
  <si>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</si>
  <si>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</si>
  <si>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</si>
  <si>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</si>
  <si>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</si>
  <si>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</si>
  <si>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</si>
  <si>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</si>
  <si>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</si>
  <si>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</si>
  <si>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</si>
  <si>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</si>
  <si>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</si>
  <si>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</si>
  <si>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</si>
  <si>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</si>
  <si>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</si>
  <si>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</si>
  <si>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</si>
  <si>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</si>
  <si>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</si>
  <si>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</si>
  <si>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</si>
  <si>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</si>
  <si>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</si>
  <si>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</si>
  <si>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</si>
  <si>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</si>
  <si>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</si>
  <si>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</si>
  <si>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</si>
  <si>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</si>
  <si>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</si>
  <si>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</si>
  <si>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</si>
  <si>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</si>
  <si>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</si>
  <si>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</si>
  <si>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</si>
  <si>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</si>
  <si>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</si>
  <si>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</si>
  <si>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</si>
  <si>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</si>
  <si>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</si>
  <si>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</si>
  <si>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</si>
  <si>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</si>
  <si>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</si>
  <si>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</si>
  <si>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</si>
  <si>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</si>
  <si>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</si>
  <si>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</si>
  <si>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</si>
  <si>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</si>
  <si>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</si>
  <si>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</si>
  <si>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</si>
  <si>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</si>
  <si>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</si>
  <si>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</si>
  <si>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</si>
  <si>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</si>
  <si>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</si>
  <si>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</si>
  <si>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</si>
  <si>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</si>
  <si>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</si>
  <si>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</si>
  <si>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</si>
  <si>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</si>
  <si>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</si>
  <si>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</si>
  <si>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</si>
  <si>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</si>
  <si>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</si>
  <si>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</si>
  <si>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</si>
  <si>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</si>
  <si>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</si>
  <si>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</si>
  <si>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</si>
  <si>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</si>
  <si>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</si>
  <si>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</si>
  <si>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</si>
  <si>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</si>
  <si>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</si>
  <si>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</si>
  <si>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</si>
  <si>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</si>
  <si>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</si>
  <si>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</si>
  <si>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</si>
  <si>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</si>
  <si>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</si>
  <si>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</si>
  <si>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</si>
  <si>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</si>
  <si>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</si>
  <si>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</si>
  <si>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</si>
  <si>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</si>
  <si>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</si>
  <si>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</si>
  <si>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</si>
  <si>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</si>
  <si>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</si>
  <si>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</si>
  <si>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</si>
  <si>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</si>
  <si>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</si>
  <si>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</si>
  <si>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</si>
  <si>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</si>
  <si>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</si>
  <si>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</si>
  <si>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</si>
  <si>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</si>
  <si>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</si>
  <si>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</si>
  <si>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</si>
  <si>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</si>
  <si>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</si>
  <si>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</si>
  <si>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</si>
  <si>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</si>
  <si>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</si>
  <si>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</si>
  <si>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</si>
  <si>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</si>
  <si>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</si>
  <si>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</si>
  <si>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</si>
  <si>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</si>
  <si>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</si>
  <si>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</si>
  <si>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</si>
  <si>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</si>
  <si>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</si>
  <si>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</si>
  <si>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</si>
  <si>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</si>
  <si>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</si>
  <si>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</si>
  <si>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</si>
  <si>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</si>
  <si>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</si>
  <si>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</si>
  <si>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</si>
  <si>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</si>
  <si>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</si>
  <si>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</si>
  <si>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</si>
  <si>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</si>
  <si>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</si>
  <si>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</si>
  <si>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</si>
  <si>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</si>
  <si>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</si>
  <si>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</si>
  <si>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</si>
  <si>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</si>
  <si>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</si>
  <si>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</si>
  <si>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</si>
  <si>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</si>
  <si>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</si>
  <si>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</si>
  <si>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</si>
  <si>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</si>
  <si>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</si>
  <si>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</si>
  <si>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</si>
  <si>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</si>
  <si>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</si>
  <si>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</si>
  <si>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</si>
  <si>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</si>
  <si>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</si>
  <si>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</si>
  <si>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</si>
  <si>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</si>
  <si>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</si>
  <si>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</si>
  <si>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</si>
  <si>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</si>
  <si>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</si>
  <si>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</si>
  <si>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</si>
  <si>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</si>
  <si>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</si>
  <si>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</si>
  <si>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</si>
  <si>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</si>
  <si>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</si>
  <si>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</si>
  <si>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</si>
  <si>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</si>
  <si>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</si>
  <si>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</si>
  <si>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</si>
  <si>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</si>
  <si>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</si>
  <si>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</si>
  <si>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</si>
  <si>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</si>
  <si>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</si>
  <si>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</si>
  <si>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</si>
  <si>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</si>
  <si>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</si>
  <si>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</si>
  <si>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</si>
  <si>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</si>
  <si>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</si>
  <si>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</si>
  <si>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</si>
  <si>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</si>
  <si>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</si>
  <si>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</si>
  <si>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</si>
  <si>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</si>
  <si>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</si>
  <si>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</si>
  <si>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</si>
  <si>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</si>
  <si>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</si>
  <si>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</si>
  <si>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</si>
  <si>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</si>
  <si>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</si>
  <si>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</si>
  <si>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</si>
  <si>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</si>
  <si>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</si>
  <si>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</si>
  <si>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</si>
  <si>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</si>
  <si>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</si>
  <si>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</si>
  <si>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</si>
  <si>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</si>
  <si>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</si>
  <si>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</si>
  <si>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</si>
  <si>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</si>
  <si>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</si>
  <si>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</si>
  <si>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</si>
  <si>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</si>
  <si>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</si>
  <si>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</si>
  <si>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</si>
  <si>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</si>
  <si>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</si>
  <si>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</si>
  <si>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</si>
  <si>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</si>
  <si>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</si>
  <si>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</si>
  <si>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</si>
  <si>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</si>
  <si>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</si>
  <si>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</si>
  <si>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</si>
  <si>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</si>
  <si>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</si>
  <si>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</si>
  <si>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</si>
  <si>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</si>
  <si>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</si>
  <si>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</si>
  <si>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</si>
  <si>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</si>
  <si>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</si>
  <si>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</si>
  <si>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</si>
  <si>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</si>
  <si>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</si>
  <si>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</si>
  <si>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</si>
  <si>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</si>
  <si>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</si>
  <si>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</si>
  <si>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</si>
  <si>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</si>
  <si>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</si>
  <si>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</si>
  <si>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</si>
  <si>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</si>
  <si>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</si>
  <si>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</si>
  <si>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</si>
  <si>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</si>
  <si>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</si>
  <si>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</si>
  <si>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</si>
  <si>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</si>
  <si>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</si>
  <si>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</si>
  <si>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</si>
  <si>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</si>
  <si>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</si>
  <si>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</si>
  <si>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</si>
  <si>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</si>
  <si>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</si>
  <si>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</si>
  <si>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</si>
  <si>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</si>
  <si>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</si>
  <si>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</si>
  <si>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</si>
  <si>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</si>
  <si>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</si>
  <si>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</si>
  <si>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</si>
  <si>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</si>
  <si>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</si>
  <si>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</si>
  <si>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</si>
  <si>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</si>
  <si>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</si>
  <si>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</si>
  <si>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</si>
  <si>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</si>
  <si>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</si>
  <si>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</si>
  <si>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</si>
  <si>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</si>
  <si>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</si>
  <si>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</si>
  <si>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</si>
  <si>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</si>
  <si>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</si>
  <si>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</si>
  <si>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</si>
  <si>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</si>
  <si>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</si>
  <si>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</si>
  <si>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</si>
  <si>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</si>
  <si>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</si>
  <si>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</si>
  <si>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</si>
  <si>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</si>
  <si>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</si>
  <si>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</si>
  <si>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</si>
  <si>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</si>
  <si>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</si>
  <si>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</si>
  <si>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</si>
  <si>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</si>
  <si>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</si>
  <si>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</si>
  <si>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</si>
  <si>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</si>
  <si>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</si>
  <si>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</si>
  <si>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</si>
  <si>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</si>
  <si>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</si>
  <si>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</si>
  <si>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</si>
  <si>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</si>
  <si>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</si>
  <si>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</si>
  <si>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</si>
  <si>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</si>
  <si>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</si>
  <si>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</si>
  <si>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</si>
  <si>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</si>
  <si>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</si>
  <si>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</si>
  <si>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</si>
  <si>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</si>
  <si>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</si>
  <si>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</si>
  <si>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</si>
  <si>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</si>
  <si>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</si>
  <si>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</si>
  <si>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</si>
  <si>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</si>
  <si>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</si>
  <si>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</si>
  <si>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</si>
  <si>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</si>
  <si>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</si>
  <si>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</si>
  <si>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</si>
  <si>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</si>
  <si>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</si>
  <si>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</si>
  <si>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</si>
  <si>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</si>
  <si>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</si>
  <si>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</si>
  <si>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</si>
  <si>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</si>
  <si>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</si>
  <si>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</si>
  <si>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</si>
  <si>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</si>
  <si>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</si>
  <si>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</si>
  <si>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</si>
  <si>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</si>
  <si>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</si>
  <si>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</si>
  <si>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</si>
  <si>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</si>
  <si>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</si>
  <si>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</si>
  <si>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</si>
  <si>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</si>
  <si>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</si>
  <si>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</si>
  <si>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</si>
  <si>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</si>
  <si>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</si>
  <si>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</si>
  <si>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</si>
  <si>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</si>
  <si>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</si>
  <si>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</si>
  <si>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</si>
  <si>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</si>
  <si>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</si>
  <si>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</si>
  <si>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</si>
  <si>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</si>
  <si>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</si>
  <si>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</si>
  <si>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</si>
  <si>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</si>
  <si>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</si>
  <si>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</si>
  <si>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</si>
  <si>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</si>
  <si>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</si>
  <si>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</si>
  <si>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</si>
  <si>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</si>
  <si>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</si>
  <si>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</si>
  <si>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</si>
  <si>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</si>
  <si>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</si>
  <si>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</si>
  <si>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</si>
  <si>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</si>
  <si>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</si>
  <si>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</si>
  <si>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</si>
  <si>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</si>
  <si>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</si>
  <si>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</si>
  <si>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</si>
  <si>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</si>
  <si>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</si>
  <si>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</si>
  <si>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</si>
  <si>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</si>
  <si>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</si>
  <si>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</si>
  <si>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</si>
  <si>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</si>
  <si>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</si>
  <si>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</si>
  <si>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</si>
  <si>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</si>
  <si>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</si>
  <si>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</si>
  <si>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</si>
  <si>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</si>
  <si>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</si>
  <si>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</si>
  <si>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</si>
  <si>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</si>
  <si>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</si>
  <si>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</si>
  <si>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</si>
  <si>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</si>
  <si>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</si>
  <si>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</si>
  <si>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</si>
  <si>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</si>
  <si>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</si>
  <si>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</si>
  <si>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</si>
  <si>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</si>
  <si>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</si>
  <si>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</si>
  <si>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</si>
  <si>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</si>
  <si>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</si>
  <si>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</si>
  <si>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</si>
  <si>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</si>
  <si>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</si>
  <si>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</si>
  <si>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</si>
  <si>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</si>
  <si>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</si>
  <si>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</si>
  <si>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</si>
  <si>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</si>
  <si>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</si>
  <si>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</si>
  <si>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</si>
  <si>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</si>
  <si>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</si>
  <si>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</si>
  <si>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</si>
  <si>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</si>
  <si>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</si>
  <si>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</si>
  <si>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</si>
  <si>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</si>
  <si>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</si>
  <si>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</si>
  <si>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</si>
  <si>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</si>
  <si>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</si>
  <si>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</si>
  <si>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</si>
  <si>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</si>
  <si>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</si>
  <si>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</si>
  <si>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</si>
  <si>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</si>
  <si>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</si>
  <si>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</si>
  <si>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</si>
  <si>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</si>
  <si>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</si>
  <si>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</si>
  <si>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</si>
  <si>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</si>
  <si>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</si>
  <si>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</si>
  <si>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</si>
  <si>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</si>
  <si>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</si>
  <si>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</si>
  <si>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</si>
  <si>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</si>
  <si>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</si>
  <si>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</si>
  <si>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</si>
  <si>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</si>
  <si>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</si>
  <si>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</si>
  <si>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</si>
  <si>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</si>
  <si>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</si>
  <si>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</si>
  <si>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</si>
  <si>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</si>
  <si>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</si>
  <si>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</si>
  <si>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</si>
  <si>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</si>
  <si>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</si>
  <si>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</si>
  <si>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</si>
  <si>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</si>
  <si>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</si>
  <si>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</si>
  <si>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</si>
  <si>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</si>
  <si>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</si>
  <si>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</si>
  <si>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</si>
  <si>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</si>
  <si>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</si>
  <si>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</si>
  <si>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</si>
  <si>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</si>
  <si>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</si>
  <si>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</si>
  <si>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</si>
  <si>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</si>
  <si>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</si>
  <si>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</si>
  <si>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</si>
  <si>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</si>
  <si>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</si>
  <si>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</si>
  <si>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</si>
  <si>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</si>
  <si>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</si>
  <si>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</si>
  <si>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</si>
  <si>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</si>
  <si>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</si>
  <si>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</si>
  <si>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</si>
  <si>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</si>
  <si>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</si>
  <si>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</si>
  <si>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</si>
  <si>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</si>
  <si>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</si>
  <si>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</si>
  <si>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</si>
  <si>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</si>
  <si>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</si>
  <si>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</si>
  <si>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</si>
  <si>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</si>
  <si>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</si>
  <si>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</si>
  <si>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</si>
  <si>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</si>
  <si>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</si>
  <si>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</si>
  <si>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</si>
  <si>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</si>
  <si>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</si>
  <si>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</si>
  <si>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</si>
  <si>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</si>
  <si>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</si>
  <si>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</si>
  <si>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</si>
  <si>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</si>
  <si>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</si>
  <si>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</si>
  <si>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</si>
  <si>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</si>
  <si>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</si>
  <si>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</si>
  <si>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</si>
  <si>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</si>
  <si>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</si>
  <si>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</si>
  <si>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</si>
  <si>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</si>
  <si>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</si>
  <si>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</si>
  <si>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</si>
  <si>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</si>
  <si>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</si>
  <si>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</si>
  <si>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</si>
  <si>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</si>
  <si>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</si>
  <si>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</si>
  <si>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</si>
  <si>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</si>
  <si>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</si>
  <si>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</si>
  <si>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</si>
  <si>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</si>
  <si>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</si>
  <si>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</si>
  <si>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</si>
  <si>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</si>
  <si>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</si>
  <si>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</si>
  <si>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</si>
  <si>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</si>
  <si>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</si>
  <si>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</si>
  <si>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</si>
  <si>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</si>
  <si>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</si>
  <si>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</si>
  <si>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</si>
  <si>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</si>
  <si>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</si>
  <si>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</si>
  <si>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</si>
  <si>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</si>
  <si>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</si>
  <si>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</si>
  <si>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</si>
  <si>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</si>
  <si>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</si>
  <si>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</si>
  <si>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</si>
  <si>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</si>
  <si>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</si>
  <si>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</si>
  <si>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</si>
  <si>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</si>
  <si>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</si>
  <si>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</si>
  <si>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</si>
  <si>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</si>
  <si>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</si>
  <si>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</si>
  <si>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</si>
  <si>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</si>
  <si>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</si>
  <si>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</si>
  <si>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</si>
  <si>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</si>
  <si>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</si>
  <si>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</si>
  <si>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</si>
  <si>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</si>
  <si>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</si>
  <si>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</si>
  <si>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</si>
  <si>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</si>
  <si>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</si>
  <si>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</si>
  <si>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</si>
  <si>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</si>
  <si>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</si>
  <si>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</si>
  <si>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</si>
  <si>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</si>
  <si>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</si>
  <si>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</si>
  <si>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</si>
  <si>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</si>
  <si>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</si>
  <si>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</si>
  <si>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</si>
  <si>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</si>
  <si>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</si>
  <si>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</si>
  <si>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</si>
  <si>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</si>
  <si>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</si>
  <si>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</si>
  <si>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</si>
  <si>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</si>
  <si>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</si>
  <si>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</si>
  <si>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</si>
  <si>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</si>
  <si>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</si>
  <si>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</si>
  <si>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</si>
  <si>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</si>
  <si>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</si>
  <si>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</si>
  <si>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</si>
  <si>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</si>
  <si>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</si>
  <si>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</si>
  <si>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</si>
  <si>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</si>
  <si>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</si>
  <si>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</si>
  <si>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</si>
  <si>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</si>
  <si>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</si>
  <si>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</si>
  <si>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</si>
  <si>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</si>
  <si>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</si>
  <si>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</si>
  <si>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</si>
  <si>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</si>
  <si>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</si>
  <si>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</si>
  <si>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</si>
  <si>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</si>
  <si>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</si>
  <si>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</si>
  <si>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</si>
  <si>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</si>
  <si>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</si>
  <si>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</si>
  <si>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</si>
  <si>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</si>
  <si>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</si>
  <si>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</si>
  <si>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</si>
  <si>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</si>
  <si>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</si>
  <si>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</si>
  <si>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</si>
  <si>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</si>
  <si>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</si>
  <si>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</si>
  <si>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</si>
  <si>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</si>
  <si>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</si>
  <si>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</si>
  <si>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</si>
  <si>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</si>
  <si>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</si>
  <si>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</si>
  <si>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</si>
  <si>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</si>
  <si>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</si>
  <si>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</si>
  <si>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</si>
  <si>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</si>
  <si>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</si>
  <si>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</si>
  <si>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</si>
  <si>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</si>
  <si>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</si>
  <si>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</si>
  <si>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</si>
  <si>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</si>
  <si>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</si>
  <si>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</si>
  <si>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</si>
  <si>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</si>
  <si>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</si>
  <si>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</si>
  <si>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</si>
  <si>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</si>
  <si>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</si>
  <si>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</si>
  <si>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</si>
  <si>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</si>
  <si>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</si>
  <si>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</si>
  <si>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</si>
  <si>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</si>
  <si>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</si>
  <si>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</si>
  <si>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</si>
  <si>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</si>
  <si>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</si>
  <si>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</si>
  <si>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</si>
  <si>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</si>
  <si>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</si>
  <si>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</si>
  <si>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</si>
  <si>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</si>
  <si>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</si>
  <si>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</si>
  <si>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</si>
  <si>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</si>
  <si>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</si>
  <si>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</si>
  <si>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</si>
  <si>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</si>
  <si>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</si>
  <si>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</si>
  <si>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</si>
  <si>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</si>
  <si>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</si>
  <si>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</si>
  <si>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</si>
  <si>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</si>
  <si>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</si>
  <si>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</si>
  <si>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</si>
  <si>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</si>
  <si>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</si>
  <si>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</si>
  <si>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</si>
  <si>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</si>
  <si>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</si>
  <si>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</si>
  <si>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</si>
  <si>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</si>
  <si>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</si>
  <si>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</si>
  <si>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</si>
  <si>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</si>
  <si>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</si>
  <si>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</si>
  <si>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</si>
  <si>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</si>
  <si>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</si>
  <si>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</si>
  <si>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</si>
  <si>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</si>
  <si>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</si>
  <si>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</si>
  <si>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</si>
  <si>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</si>
  <si>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</si>
  <si>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</si>
  <si>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</si>
  <si>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</si>
  <si>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</si>
  <si>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</si>
  <si>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</si>
  <si>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</si>
  <si>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</si>
  <si>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</si>
  <si>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</si>
  <si>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</si>
  <si>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</si>
  <si>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</si>
  <si>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</si>
  <si>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</si>
  <si>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</si>
  <si>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</si>
  <si>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</si>
  <si>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</si>
  <si>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</si>
  <si>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</si>
  <si>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</si>
  <si>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</si>
  <si>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</si>
  <si>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</si>
  <si>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</si>
  <si>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</si>
  <si>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</si>
  <si>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</si>
  <si>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</si>
  <si>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</si>
  <si>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</si>
  <si>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</si>
  <si>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</si>
  <si>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</si>
  <si>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</si>
  <si>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</si>
  <si>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</si>
  <si>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</si>
  <si>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</si>
  <si>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</si>
  <si>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</si>
  <si>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</si>
  <si>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</si>
  <si>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</si>
  <si>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</si>
  <si>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</si>
  <si>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</si>
  <si>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</si>
  <si>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</si>
  <si>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</si>
  <si>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</si>
  <si>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</si>
  <si>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</si>
  <si>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</si>
  <si>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</si>
  <si>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</si>
  <si>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</si>
  <si>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</si>
  <si>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</si>
  <si>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</si>
  <si>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</si>
  <si>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</si>
  <si>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</si>
  <si>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</si>
  <si>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</si>
  <si>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</si>
  <si>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</si>
  <si>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</si>
  <si>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</si>
  <si>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</si>
  <si>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</si>
  <si>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</si>
  <si>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</si>
  <si>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</si>
  <si>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</si>
  <si>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</si>
  <si>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</si>
  <si>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</si>
  <si>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</si>
  <si>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</si>
  <si>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</si>
  <si>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</si>
  <si>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</si>
  <si>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</si>
  <si>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</si>
  <si>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</si>
  <si>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</si>
  <si>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</si>
  <si>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</si>
  <si>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</si>
  <si>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</si>
  <si>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</si>
  <si>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</si>
  <si>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</si>
  <si>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</si>
  <si>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</si>
  <si>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</si>
  <si>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</si>
  <si>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</si>
  <si>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</si>
  <si>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</si>
  <si>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</si>
  <si>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</si>
  <si>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</si>
  <si>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</si>
  <si>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</si>
  <si>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</si>
  <si>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</si>
  <si>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</si>
  <si>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</si>
  <si>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</si>
  <si>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</si>
  <si>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</si>
  <si>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</si>
  <si>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</si>
  <si>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</si>
  <si>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</si>
  <si>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</si>
  <si>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</si>
  <si>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</si>
  <si>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</si>
  <si>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</si>
  <si>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</si>
  <si>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</si>
  <si>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</si>
  <si>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</si>
  <si>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</si>
  <si>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</si>
  <si>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</si>
  <si>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</si>
  <si>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</si>
  <si>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</si>
  <si>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</si>
  <si>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</si>
  <si>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</si>
  <si>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</si>
  <si>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</si>
  <si>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</si>
  <si>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</si>
  <si>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</si>
  <si>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</si>
  <si>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</si>
  <si>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</si>
  <si>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</si>
  <si>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</si>
  <si>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</si>
  <si>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</si>
  <si>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</si>
  <si>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</si>
  <si>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</si>
  <si>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</si>
  <si>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</si>
  <si>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</si>
  <si>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</si>
  <si>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</si>
  <si>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</si>
  <si>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</si>
  <si>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</si>
  <si>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</si>
  <si>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</si>
  <si>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</si>
  <si>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</si>
  <si>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</si>
  <si>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</si>
  <si>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</si>
  <si>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</si>
  <si>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</si>
  <si>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</si>
  <si>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</si>
  <si>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</si>
  <si>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</si>
  <si>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</si>
  <si>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</si>
  <si>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</si>
  <si>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</si>
  <si>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</si>
  <si>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</si>
  <si>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</si>
  <si>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</si>
  <si>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</si>
  <si>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</si>
  <si>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</si>
  <si>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</si>
  <si>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</si>
  <si>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</si>
  <si>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</si>
  <si>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</si>
  <si>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</si>
  <si>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</si>
  <si>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</si>
  <si>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</si>
  <si>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</si>
  <si>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</si>
  <si>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</si>
  <si>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</si>
  <si>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</si>
  <si>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</si>
  <si>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</si>
  <si>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</si>
  <si>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</si>
  <si>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</si>
  <si>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</si>
  <si>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</si>
  <si>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</si>
  <si>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</si>
  <si>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</si>
  <si>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</si>
  <si>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</si>
  <si>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</si>
  <si>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</si>
  <si>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</si>
  <si>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</si>
  <si>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</si>
  <si>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</si>
  <si>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</si>
  <si>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</si>
  <si>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</si>
  <si>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</si>
  <si>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</si>
  <si>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</si>
  <si>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</si>
  <si>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</si>
  <si>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</si>
  <si>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</si>
  <si>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</si>
  <si>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</si>
  <si>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</si>
  <si>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</si>
  <si>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</si>
  <si>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</si>
  <si>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</si>
  <si>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</si>
  <si>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</si>
  <si>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</si>
  <si>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</si>
  <si>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</si>
  <si>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</si>
  <si>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</si>
  <si>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</si>
  <si>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</si>
  <si>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</si>
  <si>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</si>
  <si>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</si>
  <si>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</si>
  <si>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</si>
  <si>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</si>
  <si>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</si>
  <si>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</si>
  <si>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</si>
  <si>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</si>
  <si>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</si>
  <si>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</si>
  <si>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</si>
  <si>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</si>
  <si>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</si>
  <si>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</si>
  <si>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</si>
  <si>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</si>
  <si>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</si>
  <si>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</si>
  <si>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</si>
  <si>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</si>
  <si>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</si>
  <si>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</si>
  <si>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</si>
  <si>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</si>
  <si>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</si>
  <si>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</si>
  <si>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</si>
  <si>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</si>
  <si>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</si>
  <si>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</si>
  <si>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</si>
  <si>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</si>
  <si>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</si>
  <si>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</si>
  <si>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</si>
  <si>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</si>
  <si>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</si>
  <si>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</si>
  <si>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</si>
  <si>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</si>
  <si>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</si>
  <si>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</si>
  <si>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</si>
  <si>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</si>
  <si>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</si>
  <si>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</si>
  <si>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</si>
  <si>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</si>
  <si>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</si>
  <si>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</si>
  <si>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</si>
  <si>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</si>
  <si>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</si>
  <si>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</si>
  <si>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</si>
  <si>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</si>
  <si>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</si>
  <si>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</si>
  <si>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</si>
  <si>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</si>
  <si>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</si>
  <si>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</si>
  <si>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</si>
  <si>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</si>
  <si>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</si>
  <si>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</si>
  <si>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</si>
  <si>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</si>
  <si>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</si>
  <si>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</si>
  <si>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</si>
  <si>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</si>
  <si>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</si>
  <si>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</si>
  <si>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</si>
  <si>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</si>
  <si>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</si>
  <si>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</si>
  <si>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</si>
  <si>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</si>
  <si>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</si>
  <si>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</si>
  <si>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</si>
  <si>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</si>
  <si>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</si>
  <si>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</si>
  <si>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</si>
  <si>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</si>
  <si>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</si>
  <si>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</si>
  <si>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</si>
  <si>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</si>
  <si>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</si>
  <si>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</si>
  <si>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</si>
  <si>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</si>
  <si>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</si>
  <si>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</si>
  <si>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</si>
  <si>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</si>
  <si>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</si>
  <si>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</si>
  <si>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</si>
  <si>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</si>
  <si>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</si>
  <si>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</si>
  <si>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</si>
  <si>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</si>
  <si>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</si>
  <si>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</si>
  <si>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</si>
  <si>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</si>
  <si>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</si>
  <si>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</si>
  <si>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</si>
  <si>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</si>
  <si>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</si>
  <si>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</si>
  <si>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</si>
  <si>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</si>
  <si>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</si>
  <si>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</si>
  <si>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</si>
  <si>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</si>
  <si>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</si>
  <si>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</si>
  <si>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</si>
  <si>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</si>
  <si>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</si>
  <si>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</si>
  <si>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</si>
  <si>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</si>
  <si>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</si>
  <si>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</si>
  <si>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</si>
  <si>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</si>
  <si>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</si>
  <si>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</si>
  <si>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</si>
  <si>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</si>
  <si>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</si>
  <si>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</si>
  <si>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</si>
  <si>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</si>
  <si>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</si>
  <si>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</si>
  <si>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</si>
  <si>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</si>
  <si>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</si>
  <si>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</si>
  <si>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</si>
  <si>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</si>
  <si>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</si>
  <si>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</si>
  <si>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</si>
  <si>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</si>
  <si>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</si>
  <si>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</si>
  <si>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</si>
  <si>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</si>
  <si>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</si>
  <si>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</si>
  <si>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</si>
  <si>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</si>
  <si>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</si>
  <si>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</si>
  <si>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</si>
  <si>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</si>
  <si>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</si>
  <si>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</si>
  <si>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</si>
  <si>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</si>
  <si>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</si>
  <si>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</si>
  <si>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</si>
  <si>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</si>
  <si>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</si>
  <si>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</si>
  <si>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</si>
  <si>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</si>
  <si>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</si>
  <si>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</si>
  <si>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</si>
  <si>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</si>
  <si>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</si>
  <si>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</si>
  <si>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</si>
  <si>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</si>
  <si>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</si>
  <si>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</si>
  <si>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</si>
  <si>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</si>
  <si>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</si>
  <si>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</si>
  <si>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</si>
  <si>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</si>
  <si>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</si>
  <si>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</si>
  <si>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</si>
  <si>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</si>
  <si>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</si>
  <si>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</si>
  <si>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</si>
  <si>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</si>
  <si>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</si>
  <si>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</si>
  <si>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</si>
  <si>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</si>
  <si>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</si>
  <si>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</si>
  <si>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</si>
  <si>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</si>
  <si>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</si>
  <si>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</si>
  <si>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</si>
  <si>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</si>
  <si>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</si>
  <si>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</si>
  <si>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</si>
  <si>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</si>
  <si>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</si>
  <si>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</si>
  <si>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</si>
  <si>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</si>
  <si>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</si>
  <si>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</si>
  <si>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</si>
  <si>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</si>
  <si>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</si>
  <si>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</si>
  <si>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</si>
  <si>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</si>
  <si>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</si>
  <si>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</si>
  <si>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</si>
  <si>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</si>
  <si>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</si>
  <si>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</si>
  <si>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</si>
  <si>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</si>
  <si>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</si>
  <si>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</si>
  <si>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</si>
  <si>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</si>
  <si>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</si>
  <si>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</si>
  <si>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</si>
  <si>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</si>
  <si>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</si>
  <si>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</si>
  <si>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</si>
  <si>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</si>
  <si>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</si>
  <si>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</si>
  <si>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</si>
  <si>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</si>
  <si>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</si>
  <si>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</si>
  <si>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</si>
  <si>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</si>
  <si>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</si>
  <si>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</si>
  <si>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</si>
  <si>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</si>
  <si>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</si>
  <si>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</si>
  <si>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</si>
  <si>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</si>
  <si>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</si>
  <si>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</si>
  <si>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</si>
  <si>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</si>
  <si>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</si>
  <si>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</si>
  <si>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</si>
  <si>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</si>
  <si>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</si>
  <si>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</si>
  <si>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</si>
  <si>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</si>
  <si>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</si>
  <si>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</si>
  <si>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</si>
  <si>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</si>
  <si>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</si>
  <si>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</si>
  <si>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</si>
  <si>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</si>
  <si>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</si>
  <si>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</si>
  <si>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</si>
  <si>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</si>
  <si>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</si>
  <si>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</si>
  <si>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</si>
  <si>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</si>
  <si>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</si>
  <si>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</si>
  <si>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</si>
  <si>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</si>
  <si>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</si>
  <si>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</si>
  <si>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</si>
  <si>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</si>
  <si>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</si>
  <si>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</si>
  <si>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</si>
  <si>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</si>
  <si>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</si>
  <si>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</si>
  <si>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</si>
  <si>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</si>
  <si>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</si>
  <si>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</si>
  <si>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</si>
  <si>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</si>
  <si>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</si>
  <si>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</si>
  <si>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</si>
  <si>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</si>
  <si>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</si>
  <si>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</si>
  <si>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</si>
  <si>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</si>
  <si>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</si>
  <si>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</si>
  <si>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</si>
  <si>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</si>
  <si>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</si>
  <si>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</si>
  <si>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</si>
  <si>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</si>
  <si>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</si>
  <si>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</si>
  <si>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</si>
  <si>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</si>
  <si>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</si>
  <si>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</si>
  <si>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</si>
  <si>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</si>
  <si>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</si>
  <si>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</si>
  <si>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</si>
  <si>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</si>
  <si>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</si>
  <si>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</si>
  <si>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</si>
  <si>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</si>
  <si>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</si>
  <si>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</si>
  <si>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</si>
  <si>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</si>
  <si>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</si>
  <si>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</si>
  <si>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</si>
  <si>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</si>
  <si>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</si>
  <si>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</si>
  <si>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</si>
  <si>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</si>
  <si>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</si>
  <si>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</si>
  <si>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</si>
  <si>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</si>
  <si>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</si>
  <si>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</si>
  <si>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</si>
  <si>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</si>
  <si>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</si>
  <si>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</si>
  <si>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</si>
  <si>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</si>
  <si>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</si>
  <si>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</si>
  <si>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</si>
  <si>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</si>
  <si>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</si>
  <si>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</si>
  <si>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</si>
  <si>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</si>
  <si>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</si>
  <si>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</si>
  <si>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</si>
  <si>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</si>
  <si>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</si>
  <si>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</si>
  <si>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</si>
  <si>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</si>
  <si>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</si>
  <si>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</si>
  <si>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</si>
  <si>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</si>
  <si>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</si>
  <si>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</si>
  <si>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</si>
  <si>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</si>
  <si>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</si>
  <si>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</si>
  <si>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</si>
  <si>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</si>
  <si>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</si>
  <si>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</si>
  <si>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</si>
  <si>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</si>
  <si>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</si>
  <si>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</si>
  <si>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</si>
  <si>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</si>
  <si>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</si>
  <si>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</si>
  <si>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</si>
  <si>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</si>
  <si>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</si>
  <si>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</si>
  <si>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</si>
  <si>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</si>
  <si>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</si>
  <si>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</si>
  <si>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</si>
  <si>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</si>
  <si>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</si>
  <si>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</si>
  <si>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</si>
  <si>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</si>
  <si>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</si>
  <si>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</si>
  <si>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</si>
  <si>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</si>
  <si>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</si>
  <si>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</si>
  <si>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</si>
  <si>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</si>
  <si>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</si>
  <si>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</si>
  <si>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</si>
  <si>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</si>
  <si>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</si>
  <si>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</si>
  <si>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</si>
  <si>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</si>
  <si>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</si>
  <si>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</si>
  <si>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</si>
  <si>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</si>
  <si>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</si>
  <si>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</si>
  <si>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</si>
  <si>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</si>
  <si>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</si>
  <si>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</si>
  <si>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</si>
  <si>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</si>
  <si>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</si>
  <si>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</si>
  <si>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</si>
  <si>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</si>
  <si>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</si>
  <si>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</si>
  <si>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</si>
  <si>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</si>
  <si>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</si>
  <si>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</si>
  <si>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</si>
  <si>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</si>
  <si>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</si>
  <si>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</si>
  <si>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</si>
  <si>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</si>
  <si>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</si>
  <si>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</si>
  <si>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</si>
  <si>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</si>
  <si>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</si>
  <si>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</si>
  <si>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</si>
  <si>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</si>
  <si>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</si>
  <si>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</si>
  <si>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</si>
  <si>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</si>
  <si>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</si>
  <si>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</si>
  <si>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</si>
  <si>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</si>
  <si>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</si>
  <si>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</si>
  <si>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</si>
  <si>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</si>
  <si>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</si>
  <si>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</si>
  <si>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</si>
  <si>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</si>
  <si>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</si>
  <si>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</si>
  <si>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</si>
  <si>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</si>
  <si>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</si>
  <si>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</si>
  <si>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</si>
  <si>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</si>
  <si>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</si>
  <si>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</si>
  <si>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</si>
  <si>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</si>
  <si>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</si>
  <si>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</si>
  <si>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</si>
  <si>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</si>
  <si>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</si>
  <si>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</si>
  <si>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</si>
  <si>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</si>
  <si>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</si>
  <si>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</si>
  <si>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</si>
  <si>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</si>
  <si>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</si>
  <si>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</si>
  <si>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</si>
  <si>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</si>
  <si>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</si>
  <si>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</si>
  <si>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</si>
  <si>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</si>
  <si>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</si>
  <si>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</si>
  <si>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</si>
  <si>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</si>
  <si>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</si>
  <si>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</si>
  <si>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</si>
  <si>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</si>
  <si>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</si>
  <si>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</si>
  <si>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</si>
  <si>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</si>
  <si>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</si>
  <si>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</si>
  <si>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</si>
  <si>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</si>
  <si>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</si>
  <si>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</si>
  <si>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</si>
  <si>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</si>
  <si>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</si>
  <si>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</si>
  <si>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</si>
  <si>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</si>
  <si>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</si>
  <si>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</si>
  <si>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</si>
  <si>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</si>
  <si>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</si>
  <si>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</si>
  <si>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</si>
  <si>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</si>
  <si>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</si>
  <si>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</si>
  <si>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</si>
  <si>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</si>
  <si>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</si>
  <si>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</si>
  <si>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</si>
  <si>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</si>
  <si>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</si>
  <si>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</si>
  <si>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</si>
  <si>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</si>
  <si>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</si>
  <si>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</si>
  <si>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</si>
  <si>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</si>
  <si>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</si>
  <si>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</si>
  <si>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</si>
  <si>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</si>
  <si>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</si>
  <si>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</si>
  <si>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</si>
  <si>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</si>
  <si>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</si>
  <si>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</si>
  <si>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</si>
  <si>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</si>
  <si>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</si>
  <si>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</si>
  <si>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</si>
  <si>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</si>
  <si>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</si>
  <si>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</si>
  <si>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</si>
  <si>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</si>
  <si>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</si>
  <si>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</si>
  <si>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</si>
  <si>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</si>
  <si>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</si>
  <si>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</si>
  <si>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</si>
  <si>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</si>
  <si>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</si>
  <si>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</si>
  <si>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</si>
  <si>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</si>
  <si>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</si>
  <si>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</si>
  <si>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</si>
  <si>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</si>
  <si>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</si>
  <si>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</si>
  <si>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</si>
  <si>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</si>
  <si>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</si>
  <si>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</si>
  <si>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</si>
  <si>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</si>
  <si>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</si>
  <si>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</si>
  <si>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</si>
  <si>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</si>
  <si>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</si>
  <si>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</si>
  <si>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</si>
  <si>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</si>
  <si>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</si>
  <si>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</si>
  <si>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</si>
  <si>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</si>
  <si>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</si>
  <si>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</si>
  <si>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</si>
  <si>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</si>
  <si>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</si>
  <si>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</si>
  <si>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</si>
  <si>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</si>
  <si>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</si>
  <si>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</si>
  <si>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</si>
  <si>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</si>
  <si>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</si>
  <si>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</si>
  <si>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</si>
  <si>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</si>
  <si>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</si>
  <si>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</si>
  <si>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</si>
  <si>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</si>
  <si>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</si>
  <si>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</si>
  <si>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</si>
  <si>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</si>
  <si>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</si>
  <si>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</si>
  <si>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</si>
  <si>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</si>
  <si>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</si>
  <si>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</si>
  <si>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</si>
  <si>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</si>
  <si>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</si>
  <si>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</si>
  <si>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</si>
  <si>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</si>
  <si>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</si>
  <si>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</si>
  <si>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</si>
  <si>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</si>
  <si>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</si>
  <si>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</si>
  <si>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</si>
  <si>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</si>
  <si>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</si>
  <si>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</si>
  <si>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</si>
  <si>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</si>
  <si>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</si>
  <si>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</si>
  <si>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</si>
  <si>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</si>
  <si>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</si>
  <si>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</si>
  <si>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</si>
  <si>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</si>
  <si>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</si>
  <si>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</si>
  <si>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</si>
  <si>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</si>
  <si>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</si>
  <si>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</si>
  <si>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</si>
  <si>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</si>
  <si>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</si>
  <si>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</si>
  <si>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</si>
  <si>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</si>
  <si>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</si>
  <si>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</si>
  <si>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</si>
  <si>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</si>
  <si>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</si>
  <si>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</si>
  <si>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</si>
  <si>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</si>
  <si>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</si>
  <si>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</si>
  <si>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</si>
  <si>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</si>
  <si>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</si>
  <si>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</si>
  <si>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</si>
  <si>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</si>
  <si>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</si>
  <si>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</si>
  <si>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</si>
  <si>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</si>
  <si>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</si>
  <si>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</si>
  <si>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</si>
  <si>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</si>
  <si>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</si>
  <si>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</si>
  <si>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</si>
  <si>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</si>
  <si>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</si>
  <si>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</si>
  <si>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</si>
  <si>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</si>
  <si>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</si>
  <si>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</si>
  <si>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</si>
  <si>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</si>
  <si>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</si>
  <si>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</si>
  <si>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</si>
  <si>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</si>
  <si>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</si>
  <si>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</si>
  <si>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</si>
  <si>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</si>
  <si>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</si>
  <si>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</si>
  <si>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</si>
  <si>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</si>
  <si>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</si>
  <si>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</si>
  <si>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</si>
  <si>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</si>
  <si>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</si>
  <si>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</si>
  <si>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</si>
  <si>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</si>
  <si>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</si>
  <si>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</si>
  <si>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</si>
  <si>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</si>
  <si>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</si>
  <si>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</si>
  <si>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</si>
  <si>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</si>
  <si>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</si>
  <si>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</si>
  <si>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</si>
  <si>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</si>
  <si>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</si>
  <si>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</si>
  <si>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</si>
  <si>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</si>
  <si>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</si>
  <si>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</si>
  <si>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</si>
  <si>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</si>
  <si>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</si>
  <si>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</si>
  <si>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</si>
  <si>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</si>
  <si>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</si>
  <si>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</si>
  <si>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</si>
  <si>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</si>
  <si>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</si>
  <si>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</si>
  <si>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</si>
  <si>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</si>
  <si>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</si>
  <si>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</si>
  <si>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</si>
  <si>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</si>
  <si>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</si>
  <si>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</si>
  <si>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</si>
  <si>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</si>
  <si>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</si>
  <si>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</si>
  <si>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</si>
  <si>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</si>
  <si>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</si>
  <si>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</si>
  <si>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</si>
  <si>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</si>
  <si>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</si>
  <si>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</si>
  <si>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</si>
  <si>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</si>
  <si>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</si>
  <si>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</si>
  <si>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</si>
  <si>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</si>
  <si>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</si>
  <si>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</si>
  <si>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</si>
  <si>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</si>
  <si>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</si>
  <si>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</si>
  <si>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</si>
  <si>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</si>
  <si>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</si>
  <si>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</si>
  <si>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</si>
  <si>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</si>
  <si>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</si>
  <si>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</si>
  <si>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</si>
  <si>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</si>
  <si>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</si>
  <si>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</si>
  <si>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</si>
  <si>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</si>
  <si>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</si>
  <si>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</si>
  <si>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</si>
  <si>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</si>
  <si>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</si>
  <si>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</si>
  <si>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</si>
  <si>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</si>
  <si>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</si>
  <si>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</si>
  <si>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</si>
  <si>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</si>
  <si>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</si>
  <si>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</si>
  <si>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</si>
  <si>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</si>
  <si>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</si>
  <si>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</si>
  <si>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</si>
  <si>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</si>
  <si>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</si>
  <si>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</si>
  <si>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</si>
  <si>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</si>
  <si>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</si>
  <si>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</si>
  <si>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</si>
  <si>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</si>
  <si>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</si>
  <si>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</si>
  <si>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</si>
  <si>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</si>
  <si>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</si>
  <si>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</si>
  <si>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</si>
  <si>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</si>
  <si>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</si>
  <si>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</si>
  <si>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</si>
  <si>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</si>
  <si>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</si>
  <si>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</si>
  <si>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</si>
  <si>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</si>
  <si>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</si>
  <si>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</si>
  <si>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</si>
  <si>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</si>
  <si>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</si>
  <si>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</si>
  <si>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</si>
  <si>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</si>
  <si>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</si>
  <si>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</si>
  <si>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</si>
  <si>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</si>
  <si>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</si>
  <si>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</si>
  <si>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</si>
  <si>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</si>
  <si>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</si>
  <si>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</si>
  <si>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</si>
  <si>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</si>
  <si>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</si>
  <si>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</si>
  <si>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</si>
  <si>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</si>
  <si>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</si>
  <si>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</si>
  <si>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</si>
  <si>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</si>
  <si>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</si>
  <si>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</si>
  <si>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</si>
  <si>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</si>
  <si>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</si>
  <si>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</si>
  <si>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</si>
  <si>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</si>
  <si>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</si>
  <si>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</si>
  <si>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</si>
  <si>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</si>
  <si>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</si>
  <si>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</si>
  <si>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</si>
  <si>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</si>
  <si>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</si>
  <si>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</si>
  <si>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</si>
  <si>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</si>
  <si>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</si>
  <si>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</si>
  <si>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</si>
  <si>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</si>
  <si>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</si>
  <si>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</si>
  <si>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</si>
  <si>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</si>
  <si>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</si>
  <si>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</si>
  <si>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</si>
  <si>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</si>
  <si>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</si>
  <si>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</si>
  <si>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</si>
  <si>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</si>
  <si>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</si>
  <si>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</si>
  <si>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</si>
  <si>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</si>
  <si>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</si>
  <si>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</si>
  <si>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</si>
  <si>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</si>
  <si>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</si>
  <si>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</si>
  <si>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</si>
  <si>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</si>
  <si>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</si>
  <si>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</si>
  <si>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</si>
  <si>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</si>
  <si>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</si>
  <si>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</si>
  <si>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</si>
  <si>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</si>
  <si>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</si>
  <si>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</si>
  <si>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</si>
  <si>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</si>
  <si>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</si>
  <si>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</si>
  <si>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</si>
  <si>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</si>
  <si>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</si>
  <si>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</si>
  <si>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</si>
  <si>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</si>
  <si>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</si>
  <si>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</si>
  <si>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</si>
  <si>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</si>
  <si>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</si>
  <si>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</si>
  <si>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</si>
  <si>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</si>
  <si>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</si>
  <si>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</si>
  <si>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</si>
  <si>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</si>
  <si>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</si>
  <si>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</si>
  <si>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</si>
  <si>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</si>
  <si>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</si>
  <si>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</si>
  <si>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</si>
  <si>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</si>
  <si>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</si>
  <si>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</si>
  <si>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</si>
  <si>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</si>
  <si>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</si>
  <si>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</si>
  <si>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</si>
  <si>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</si>
  <si>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</si>
  <si>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</si>
  <si>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</si>
  <si>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</si>
  <si>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</si>
  <si>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</si>
  <si>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</si>
  <si>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</si>
  <si>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</si>
  <si>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</si>
  <si>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</si>
  <si>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</si>
  <si>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</si>
  <si>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</si>
  <si>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</si>
  <si>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</si>
  <si>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</si>
  <si>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</si>
  <si>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</si>
  <si>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</si>
  <si>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</si>
  <si>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</si>
  <si>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</si>
  <si>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</si>
  <si>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</si>
  <si>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</si>
  <si>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</si>
  <si>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</si>
  <si>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</si>
  <si>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</si>
  <si>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</si>
  <si>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</si>
  <si>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</si>
  <si>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</si>
  <si>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</si>
  <si>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</si>
  <si>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</si>
  <si>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</si>
  <si>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</si>
  <si>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</si>
  <si>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</si>
  <si>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</si>
  <si>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</si>
  <si>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</si>
  <si>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</si>
  <si>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</si>
  <si>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</si>
  <si>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</si>
  <si>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</si>
  <si>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</si>
  <si>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</si>
  <si>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</si>
  <si>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</si>
  <si>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</si>
  <si>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</si>
  <si>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</si>
  <si>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</si>
  <si>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</si>
  <si>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</si>
  <si>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</si>
  <si>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</si>
  <si>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</si>
  <si>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</si>
  <si>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</si>
  <si>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</si>
  <si>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</si>
  <si>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</si>
  <si>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</si>
  <si>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</si>
  <si>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</si>
  <si>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</si>
  <si>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</si>
  <si>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</si>
  <si>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</si>
  <si>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</si>
  <si>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</si>
  <si>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</si>
  <si>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</si>
  <si>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</si>
  <si>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</si>
  <si>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</si>
  <si>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</si>
  <si>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</si>
  <si>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</si>
  <si>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</si>
  <si>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</si>
  <si>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</si>
  <si>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</si>
  <si>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</si>
  <si>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</si>
  <si>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</si>
  <si>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</si>
  <si>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</si>
  <si>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</si>
  <si>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</si>
  <si>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</si>
  <si>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</si>
  <si>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</si>
  <si>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</si>
  <si>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</si>
  <si>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</si>
  <si>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</si>
  <si>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</si>
  <si>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</si>
  <si>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</si>
  <si>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</si>
  <si>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</si>
  <si>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</si>
  <si>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</si>
  <si>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</si>
  <si>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</si>
  <si>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</si>
  <si>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</si>
  <si>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</si>
  <si>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</si>
  <si>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</si>
  <si>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</si>
  <si>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</si>
  <si>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</si>
  <si>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</si>
  <si>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</si>
  <si>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</si>
  <si>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</si>
  <si>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</si>
  <si>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</si>
  <si>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</si>
  <si>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</si>
  <si>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</si>
  <si>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</si>
  <si>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</si>
  <si>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</si>
  <si>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</si>
  <si>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</si>
  <si>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</si>
  <si>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</si>
  <si>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</si>
  <si>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</si>
  <si>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</si>
  <si>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</si>
  <si>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</si>
  <si>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</si>
  <si>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</si>
  <si>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</si>
  <si>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</si>
  <si>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</si>
  <si>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</si>
  <si>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</si>
  <si>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</si>
  <si>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</si>
  <si>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</si>
  <si>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</si>
  <si>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</si>
  <si>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</si>
  <si>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</si>
  <si>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</si>
  <si>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</si>
  <si>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</si>
  <si>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</si>
  <si>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</si>
  <si>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</si>
  <si>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</si>
  <si>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</si>
  <si>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</si>
  <si>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</si>
  <si>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</si>
  <si>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</si>
  <si>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</si>
  <si>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</si>
  <si>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</si>
  <si>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</si>
  <si>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</si>
  <si>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</si>
  <si>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</si>
  <si>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</si>
  <si>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</si>
  <si>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</si>
  <si>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</si>
  <si>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</si>
  <si>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</si>
  <si>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</si>
  <si>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</si>
  <si>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</si>
  <si>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</si>
  <si>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</si>
  <si>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</si>
  <si>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</si>
  <si>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</si>
  <si>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</si>
  <si>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</si>
  <si>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</si>
  <si>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</si>
  <si>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</si>
  <si>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</si>
  <si>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</si>
  <si>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</si>
  <si>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</si>
  <si>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</si>
  <si>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</si>
  <si>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</si>
  <si>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</si>
  <si>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</si>
  <si>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</si>
  <si>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</si>
  <si>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</si>
  <si>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</si>
  <si>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</si>
  <si>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</si>
  <si>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</si>
  <si>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</si>
  <si>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</si>
  <si>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</si>
  <si>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</si>
  <si>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</si>
  <si>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</si>
  <si>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</si>
  <si>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</si>
  <si>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</si>
  <si>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</si>
  <si>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</si>
  <si>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</si>
  <si>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</si>
  <si>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</si>
  <si>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</si>
  <si>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</si>
  <si>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</si>
  <si>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</si>
  <si>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</si>
  <si>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</si>
  <si>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</si>
  <si>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</si>
  <si>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</si>
  <si>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</si>
  <si>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</si>
  <si>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</si>
  <si>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</si>
  <si>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</si>
  <si>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</si>
  <si>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</si>
  <si>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</si>
  <si>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</si>
  <si>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</si>
  <si>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</si>
  <si>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</si>
  <si>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</si>
  <si>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</si>
  <si>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</si>
  <si>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</si>
  <si>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</si>
  <si>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</si>
  <si>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</si>
  <si>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</si>
  <si>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</si>
  <si>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</si>
  <si>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</si>
  <si>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</si>
  <si>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</si>
  <si>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</si>
  <si>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</si>
  <si>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</si>
  <si>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</si>
  <si>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</si>
  <si>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</si>
  <si>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</si>
  <si>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</si>
  <si>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</si>
  <si>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</si>
  <si>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</si>
  <si>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</si>
  <si>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</si>
  <si>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</si>
  <si>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</si>
  <si>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</si>
  <si>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</si>
  <si>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</si>
  <si>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</si>
  <si>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</si>
  <si>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</si>
  <si>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</si>
  <si>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</si>
  <si>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</si>
  <si>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</si>
  <si>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</si>
  <si>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</si>
  <si>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</si>
  <si>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</si>
  <si>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</si>
  <si>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</si>
  <si>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</si>
  <si>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</si>
  <si>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</si>
  <si>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</si>
  <si>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</si>
  <si>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</si>
  <si>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</si>
  <si>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</si>
  <si>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</si>
  <si>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</si>
  <si>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</si>
  <si>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</si>
  <si>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</si>
  <si>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</si>
  <si>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</si>
  <si>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</si>
  <si>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</si>
  <si>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</si>
  <si>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</si>
  <si>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</si>
  <si>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</si>
  <si>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</si>
  <si>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</si>
  <si>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</si>
  <si>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</si>
  <si>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</si>
  <si>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</si>
  <si>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</si>
  <si>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</si>
  <si>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</si>
  <si>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</si>
  <si>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</si>
  <si>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</si>
  <si>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</si>
  <si>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</si>
  <si>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</si>
  <si>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</si>
  <si>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</si>
  <si>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</si>
  <si>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</si>
  <si>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</si>
  <si>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</si>
  <si>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</si>
  <si>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</si>
  <si>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</si>
  <si>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</si>
  <si>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</si>
  <si>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</si>
  <si>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</si>
  <si>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</si>
  <si>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</si>
  <si>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</si>
  <si>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</si>
  <si>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</si>
  <si>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</si>
  <si>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</si>
  <si>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</si>
  <si>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</si>
  <si>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</si>
  <si>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</si>
  <si>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</si>
  <si>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</si>
  <si>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</si>
  <si>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</si>
  <si>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</si>
  <si>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</si>
  <si>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</si>
  <si>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</si>
  <si>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</si>
  <si>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</si>
  <si>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</si>
  <si>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</si>
  <si>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</si>
  <si>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</si>
  <si>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</si>
  <si>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</si>
  <si>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</si>
  <si>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</si>
  <si>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</si>
  <si>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</si>
  <si>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</si>
  <si>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</si>
  <si>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</si>
  <si>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</si>
  <si>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</si>
  <si>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</si>
  <si>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</si>
  <si>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</si>
  <si>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</si>
  <si>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</si>
  <si>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</si>
  <si>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</si>
  <si>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</si>
  <si>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</si>
  <si>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</si>
  <si>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</si>
  <si>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</si>
  <si>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</si>
  <si>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</si>
  <si>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</si>
  <si>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</si>
  <si>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</si>
  <si>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</si>
  <si>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</si>
  <si>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</si>
  <si>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</si>
  <si>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</si>
  <si>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</si>
  <si>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</si>
  <si>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</si>
  <si>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</si>
  <si>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</si>
  <si>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</si>
  <si>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</si>
  <si>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</si>
  <si>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</si>
  <si>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</si>
  <si>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</si>
  <si>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</si>
  <si>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</si>
  <si>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</si>
  <si>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</si>
  <si>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</si>
  <si>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</si>
  <si>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</si>
  <si>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</si>
  <si>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</si>
  <si>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</si>
  <si>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</si>
  <si>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</si>
  <si>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</si>
  <si>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</si>
  <si>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</si>
  <si>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</si>
  <si>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</si>
  <si>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</si>
  <si>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</si>
  <si>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</si>
  <si>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</si>
  <si>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</si>
  <si>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</si>
  <si>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</si>
  <si>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</si>
  <si>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</si>
  <si>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</si>
  <si>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</si>
  <si>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</si>
  <si>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</si>
  <si>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</si>
  <si>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</si>
  <si>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</si>
  <si>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</si>
  <si>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</si>
  <si>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</si>
  <si>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</si>
  <si>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</si>
  <si>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</si>
  <si>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</si>
  <si>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</si>
  <si>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</si>
  <si>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</si>
  <si>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</si>
  <si>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</si>
  <si>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</si>
  <si>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</si>
  <si>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</si>
  <si>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</si>
  <si>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</si>
  <si>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</si>
  <si>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</si>
  <si>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</si>
  <si>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</si>
  <si>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</si>
  <si>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</si>
  <si>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</si>
  <si>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</si>
  <si>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</si>
  <si>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</si>
  <si>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</si>
  <si>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</si>
  <si>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</si>
  <si>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</si>
  <si>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</si>
  <si>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</si>
  <si>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</si>
  <si>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</si>
  <si>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</si>
  <si>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</si>
  <si>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</si>
  <si>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</si>
  <si>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</si>
  <si>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</si>
  <si>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</si>
  <si>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</si>
  <si>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</si>
  <si>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</si>
  <si>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</si>
  <si>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</si>
  <si>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</si>
  <si>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</si>
  <si>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</si>
  <si>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</si>
  <si>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</si>
  <si>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</si>
  <si>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</si>
  <si>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</si>
  <si>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</si>
  <si>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</si>
  <si>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</si>
  <si>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</si>
  <si>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</si>
  <si>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</si>
  <si>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</si>
  <si>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</si>
  <si>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</si>
  <si>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</si>
  <si>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</si>
  <si>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</si>
  <si>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</si>
  <si>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</si>
  <si>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</si>
  <si>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</si>
  <si>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</si>
  <si>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</si>
  <si>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</si>
  <si>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</si>
  <si>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</si>
  <si>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</si>
  <si>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</si>
  <si>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</si>
  <si>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</si>
  <si>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</si>
  <si>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</si>
  <si>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</si>
  <si>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</si>
  <si>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</si>
  <si>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</si>
  <si>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</si>
  <si>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</si>
  <si>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</si>
  <si>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</si>
  <si>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</si>
  <si>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</si>
  <si>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</si>
  <si>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</si>
  <si>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</si>
  <si>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</si>
  <si>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</si>
  <si>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</si>
  <si>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</si>
  <si>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</si>
  <si>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</si>
  <si>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</si>
  <si>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</si>
  <si>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</si>
  <si>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</si>
  <si>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</si>
  <si>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</si>
  <si>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</si>
  <si>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</si>
  <si>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</si>
  <si>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</si>
  <si>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</si>
  <si>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</si>
  <si>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</si>
  <si>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</si>
  <si>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</si>
  <si>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</si>
  <si>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</si>
  <si>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</si>
  <si>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</si>
  <si>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</si>
  <si>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</si>
  <si>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</si>
  <si>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</si>
  <si>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</si>
  <si>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</si>
  <si>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</si>
  <si>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</si>
  <si>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</si>
  <si>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</si>
  <si>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</si>
  <si>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</si>
  <si>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</si>
  <si>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</si>
  <si>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</si>
  <si>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</si>
  <si>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</si>
  <si>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</si>
  <si>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</si>
  <si>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</si>
  <si>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</si>
  <si>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</si>
  <si>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</si>
  <si>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</si>
  <si>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</si>
  <si>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</si>
  <si>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</si>
  <si>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</si>
  <si>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</si>
  <si>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</si>
  <si>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</si>
  <si>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</si>
  <si>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</si>
  <si>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</si>
  <si>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</si>
  <si>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</si>
  <si>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</si>
  <si>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</si>
  <si>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</si>
  <si>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</si>
  <si>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</si>
  <si>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</si>
  <si>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</si>
  <si>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</si>
  <si>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</si>
  <si>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</si>
  <si>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</si>
  <si>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</si>
  <si>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</si>
  <si>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</si>
  <si>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</si>
  <si>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</si>
  <si>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</si>
  <si>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</si>
  <si>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</si>
  <si>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</si>
  <si>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</si>
  <si>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</si>
  <si>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</si>
  <si>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</si>
  <si>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</si>
  <si>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</si>
  <si>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</si>
  <si>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</si>
  <si>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</si>
  <si>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</si>
  <si>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</si>
  <si>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</si>
  <si>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</si>
  <si>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</si>
  <si>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</si>
  <si>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</si>
  <si>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</si>
  <si>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</si>
  <si>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</si>
  <si>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</si>
  <si>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</si>
  <si>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</si>
  <si>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</si>
  <si>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</si>
  <si>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</si>
  <si>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</si>
  <si>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</si>
  <si>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</si>
  <si>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</si>
  <si>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</si>
  <si>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</si>
  <si>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</si>
  <si>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</si>
  <si>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</si>
  <si>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</si>
  <si>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</si>
  <si>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</si>
  <si>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</si>
  <si>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</si>
  <si>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</si>
  <si>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</si>
  <si>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</si>
  <si>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</si>
  <si>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</si>
  <si>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</si>
  <si>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</si>
  <si>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</si>
  <si>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</si>
  <si>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</si>
  <si>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</si>
  <si>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</si>
  <si>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</si>
  <si>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</si>
  <si>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</si>
  <si>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</si>
  <si>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</si>
  <si>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</si>
  <si>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</si>
  <si>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</si>
  <si>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</si>
  <si>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</si>
  <si>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</si>
  <si>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</si>
  <si>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</si>
  <si>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</si>
  <si>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</si>
  <si>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</si>
  <si>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</si>
  <si>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</si>
  <si>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</si>
  <si>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</si>
  <si>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</si>
  <si>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</si>
  <si>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</si>
  <si>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</si>
  <si>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</si>
  <si>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</si>
  <si>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</si>
  <si>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</si>
  <si>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</si>
  <si>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</si>
  <si>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</si>
  <si>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</si>
  <si>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</si>
  <si>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</si>
  <si>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</si>
  <si>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</si>
  <si>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</si>
  <si>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</si>
  <si>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</si>
  <si>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</si>
  <si>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</si>
  <si>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</si>
  <si>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</si>
  <si>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</si>
  <si>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</si>
  <si>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</si>
  <si>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</si>
  <si>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</si>
  <si>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</si>
  <si>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</si>
  <si>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</si>
  <si>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</si>
  <si>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</si>
  <si>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</si>
  <si>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</si>
  <si>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</si>
  <si>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</si>
  <si>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</si>
  <si>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</si>
  <si>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</si>
  <si>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</si>
  <si>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</si>
  <si>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</si>
  <si>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</si>
  <si>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</si>
  <si>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</si>
  <si>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</si>
  <si>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</si>
  <si>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</si>
  <si>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</si>
  <si>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</si>
  <si>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</si>
  <si>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</si>
  <si>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</si>
  <si>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</si>
  <si>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</si>
  <si>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</si>
  <si>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</si>
  <si>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</si>
  <si>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</si>
  <si>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</si>
  <si>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</si>
  <si>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</si>
  <si>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</si>
  <si>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</si>
  <si>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</si>
  <si>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</si>
  <si>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</si>
  <si>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</si>
  <si>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</si>
  <si>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</si>
  <si>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</si>
  <si>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</si>
  <si>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</si>
  <si>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</si>
  <si>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</si>
  <si>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</si>
  <si>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</si>
  <si>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</si>
  <si>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</si>
  <si>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</si>
  <si>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</si>
  <si>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</si>
  <si>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</si>
  <si>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</si>
  <si>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</si>
  <si>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</si>
  <si>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</si>
  <si>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</si>
  <si>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</si>
  <si>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</si>
  <si>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</si>
  <si>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</si>
  <si>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</si>
  <si>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</si>
  <si>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</si>
  <si>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</si>
  <si>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</si>
  <si>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</si>
  <si>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</si>
  <si>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</si>
  <si>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</si>
  <si>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</si>
  <si>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</si>
  <si>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</si>
  <si>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</si>
  <si>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</si>
  <si>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</si>
  <si>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</si>
  <si>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</si>
  <si>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</si>
  <si>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</si>
  <si>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</si>
  <si>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</si>
  <si>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</si>
  <si>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</si>
  <si>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</si>
  <si>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</si>
  <si>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</si>
  <si>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</si>
  <si>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</si>
  <si>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</si>
  <si>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</si>
  <si>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</si>
  <si>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</si>
  <si>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</si>
  <si>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</si>
  <si>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</si>
  <si>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</si>
  <si>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</si>
  <si>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</si>
  <si>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</si>
  <si>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</si>
  <si>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</si>
  <si>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</si>
  <si>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</si>
  <si>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</si>
  <si>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</si>
  <si>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</si>
  <si>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</si>
  <si>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</si>
  <si>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</si>
  <si>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</si>
  <si>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</si>
  <si>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</si>
  <si>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</si>
  <si>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</si>
  <si>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</si>
  <si>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</si>
  <si>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</si>
  <si>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</si>
  <si>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</si>
  <si>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</si>
  <si>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</si>
  <si>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</si>
  <si>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</si>
  <si>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</si>
  <si>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</si>
  <si>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</si>
  <si>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</si>
  <si>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</si>
  <si>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</si>
  <si>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</si>
  <si>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</si>
  <si>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</si>
  <si>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</si>
  <si>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</si>
  <si>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</si>
  <si>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</si>
  <si>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</si>
  <si>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</si>
  <si>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</si>
  <si>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</si>
  <si>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</si>
  <si>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</si>
  <si>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</si>
  <si>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</si>
  <si>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</si>
  <si>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</si>
  <si>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</si>
  <si>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</si>
  <si>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</si>
  <si>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</si>
  <si>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</si>
  <si>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</si>
  <si>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</si>
  <si>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</si>
  <si>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</si>
  <si>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</si>
  <si>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</si>
  <si>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</si>
  <si>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</si>
  <si>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</si>
  <si>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</si>
  <si>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</si>
  <si>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</si>
  <si>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</si>
  <si>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</si>
  <si>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</si>
  <si>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</si>
  <si>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</si>
  <si>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</si>
  <si>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</si>
  <si>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</si>
  <si>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</si>
  <si>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</si>
  <si>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</si>
  <si>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</si>
  <si>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</si>
  <si>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</si>
  <si>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</si>
  <si>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</si>
  <si>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</si>
  <si>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</si>
  <si>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</si>
  <si>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</si>
  <si>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</si>
  <si>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</si>
  <si>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</si>
  <si>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</si>
  <si>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</si>
  <si>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</si>
  <si>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</si>
  <si>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</si>
  <si>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</si>
  <si>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</si>
  <si>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</si>
  <si>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</si>
  <si>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</si>
  <si>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</si>
  <si>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</si>
  <si>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</si>
  <si>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</si>
  <si>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</si>
  <si>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</si>
  <si>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</si>
  <si>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</si>
  <si>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</si>
  <si>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</si>
  <si>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</si>
  <si>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</si>
  <si>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</si>
  <si>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</si>
  <si>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</si>
  <si>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</si>
  <si>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</si>
  <si>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</si>
  <si>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</si>
  <si>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</si>
  <si>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</si>
  <si>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</si>
  <si>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</si>
  <si>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</si>
  <si>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</si>
  <si>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</si>
  <si>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</si>
  <si>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</si>
  <si>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</si>
  <si>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</si>
  <si>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</si>
  <si>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</si>
  <si>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</si>
  <si>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</si>
  <si>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</si>
  <si>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</si>
  <si>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</si>
  <si>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</si>
  <si>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</si>
  <si>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</si>
  <si>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</si>
  <si>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</si>
  <si>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</si>
  <si>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</si>
  <si>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</si>
  <si>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</si>
  <si>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</si>
  <si>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</si>
  <si>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</si>
  <si>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</si>
  <si>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</si>
  <si>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</si>
  <si>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</si>
  <si>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</si>
  <si>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</si>
  <si>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</si>
  <si>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</si>
  <si>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</si>
  <si>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</si>
  <si>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</si>
  <si>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</si>
  <si>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</si>
  <si>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</si>
  <si>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</si>
  <si>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</si>
  <si>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</si>
  <si>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</si>
  <si>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</si>
  <si>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</si>
  <si>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</si>
  <si>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</si>
  <si>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</si>
  <si>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</si>
  <si>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</si>
  <si>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</si>
  <si>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</si>
  <si>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</si>
  <si>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</si>
  <si>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</si>
  <si>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</si>
  <si>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</si>
  <si>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</si>
  <si>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</si>
  <si>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</si>
  <si>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</si>
  <si>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</si>
  <si>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</si>
  <si>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</si>
  <si>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</si>
  <si>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</si>
  <si>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</si>
  <si>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</si>
  <si>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</si>
  <si>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</si>
  <si>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</si>
  <si>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</si>
  <si>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</si>
  <si>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</si>
  <si>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</si>
  <si>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</si>
  <si>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</si>
  <si>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</si>
  <si>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</si>
  <si>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</si>
  <si>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</si>
  <si>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</si>
  <si>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</si>
  <si>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</si>
  <si>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</si>
  <si>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</si>
  <si>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</si>
  <si>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</si>
  <si>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</si>
  <si>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</si>
  <si>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</si>
  <si>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</si>
  <si>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</si>
  <si>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</si>
  <si>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</si>
  <si>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</si>
  <si>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</si>
  <si>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</si>
  <si>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</si>
  <si>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</si>
  <si>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</si>
  <si>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</si>
  <si>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</si>
  <si>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</si>
  <si>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</si>
  <si>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</si>
  <si>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</si>
  <si>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</si>
  <si>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</si>
  <si>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</si>
  <si>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</si>
  <si>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</si>
  <si>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</si>
  <si>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</si>
  <si>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</si>
  <si>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</si>
  <si>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</si>
  <si>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</si>
  <si>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</si>
  <si>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</si>
  <si>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</si>
  <si>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</si>
  <si>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</si>
  <si>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</si>
  <si>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</si>
  <si>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</si>
  <si>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</si>
  <si>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</si>
  <si>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</si>
  <si>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</si>
  <si>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</si>
  <si>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</si>
  <si>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</si>
  <si>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</si>
  <si>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</si>
  <si>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</si>
  <si>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</si>
  <si>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</si>
  <si>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</si>
  <si>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</si>
  <si>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</si>
  <si>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</si>
  <si>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</si>
  <si>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</si>
  <si>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</si>
  <si>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</si>
  <si>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</si>
  <si>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</si>
  <si>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</si>
  <si>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</si>
  <si>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</si>
  <si>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</si>
  <si>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</si>
  <si>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</si>
  <si>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</si>
  <si>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</si>
  <si>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</si>
  <si>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</si>
  <si>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</si>
  <si>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</si>
  <si>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</si>
  <si>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</si>
  <si>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</si>
  <si>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</si>
  <si>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</si>
  <si>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</si>
  <si>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</si>
  <si>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</si>
  <si>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</si>
  <si>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</si>
  <si>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</si>
  <si>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</si>
  <si>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</si>
  <si>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</si>
  <si>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</si>
  <si>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</si>
  <si>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</si>
  <si>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</si>
  <si>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</si>
  <si>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</si>
  <si>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</si>
  <si>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</si>
  <si>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</si>
  <si>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</si>
  <si>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</si>
  <si>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</si>
  <si>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</si>
  <si>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</si>
  <si>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</si>
  <si>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</si>
  <si>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</si>
  <si>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</si>
  <si>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</si>
  <si>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</si>
  <si>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</si>
  <si>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</si>
  <si>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</si>
  <si>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</si>
  <si>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</si>
  <si>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</si>
  <si>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</si>
  <si>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</si>
  <si>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</si>
  <si>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</si>
  <si>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</si>
  <si>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</si>
  <si>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</si>
  <si>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</si>
  <si>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</si>
  <si>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</si>
  <si>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</si>
  <si>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</si>
  <si>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</si>
  <si>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</si>
  <si>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</si>
  <si>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</si>
  <si>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</si>
  <si>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</si>
  <si>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</si>
  <si>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</si>
  <si>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</si>
  <si>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</si>
  <si>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</si>
  <si>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</si>
  <si>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</si>
  <si>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</si>
  <si>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</si>
  <si>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</si>
  <si>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</si>
  <si>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</si>
  <si>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</si>
  <si>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</si>
  <si>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</si>
  <si>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</si>
  <si>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</si>
  <si>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</si>
  <si>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</si>
  <si>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</si>
  <si>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</si>
  <si>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</si>
  <si>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</si>
  <si>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</si>
  <si>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</si>
  <si>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</si>
  <si>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</si>
  <si>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</si>
  <si>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</si>
  <si>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</si>
  <si>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</si>
  <si>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</si>
  <si>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</si>
  <si>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</si>
  <si>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</si>
  <si>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</si>
  <si>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</si>
  <si>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</si>
  <si>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</si>
  <si>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</si>
  <si>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</si>
  <si>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</si>
  <si>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</si>
  <si>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</si>
  <si>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</si>
  <si>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</si>
  <si>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</si>
  <si>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</si>
  <si>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</si>
  <si>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</si>
  <si>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</si>
  <si>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</si>
  <si>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</si>
  <si>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</si>
  <si>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</si>
  <si>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</si>
  <si>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</si>
  <si>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</si>
  <si>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</si>
  <si>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</si>
  <si>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</si>
  <si>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</si>
  <si>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</si>
  <si>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</si>
  <si>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</si>
  <si>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</si>
  <si>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</si>
  <si>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</si>
  <si>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</si>
  <si>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</si>
  <si>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</si>
  <si>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</si>
  <si>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</si>
  <si>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</si>
  <si>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</si>
  <si>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</si>
  <si>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</si>
  <si>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</si>
  <si>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</si>
  <si>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</si>
  <si>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</si>
  <si>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</si>
  <si>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</si>
  <si>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</si>
  <si>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</si>
  <si>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</si>
  <si>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</si>
  <si>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</si>
  <si>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</si>
  <si>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</si>
  <si>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</si>
  <si>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</si>
  <si>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</si>
  <si>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</si>
  <si>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</si>
  <si>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</si>
  <si>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</si>
  <si>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</si>
  <si>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</si>
  <si>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</si>
  <si>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</si>
  <si>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</si>
  <si>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</si>
  <si>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</si>
  <si>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</si>
  <si>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</si>
  <si>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</si>
  <si>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</si>
  <si>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</si>
  <si>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</si>
  <si>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</si>
  <si>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</si>
  <si>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</si>
  <si>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</si>
  <si>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</si>
  <si>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</si>
  <si>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</si>
  <si>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</si>
  <si>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</si>
  <si>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</si>
  <si>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</si>
  <si>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</si>
  <si>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</si>
  <si>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</si>
  <si>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</si>
  <si>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</si>
  <si>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</si>
  <si>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</si>
  <si>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</si>
  <si>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</si>
  <si>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</si>
  <si>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</si>
  <si>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</si>
  <si>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</si>
  <si>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</si>
  <si>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</si>
  <si>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</si>
  <si>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</si>
  <si>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</si>
  <si>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</si>
  <si>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</si>
  <si>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</si>
  <si>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</si>
  <si>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</si>
  <si>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</si>
  <si>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</si>
  <si>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</si>
  <si>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</si>
  <si>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</si>
  <si>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</si>
  <si>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</si>
  <si>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</si>
  <si>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</si>
  <si>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</si>
  <si>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</si>
  <si>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</si>
  <si>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</si>
  <si>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</si>
  <si>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</si>
  <si>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</si>
  <si>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</si>
  <si>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</si>
  <si>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</si>
  <si>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</si>
  <si>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</si>
  <si>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</si>
  <si>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</si>
  <si>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</si>
  <si>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</si>
  <si>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</si>
  <si>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</si>
  <si>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</si>
  <si>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</si>
  <si>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</si>
  <si>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</si>
  <si>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</si>
  <si>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</si>
  <si>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</si>
  <si>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</si>
  <si>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</si>
  <si>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</si>
  <si>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</si>
  <si>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</si>
  <si>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</si>
  <si>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</si>
  <si>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</si>
  <si>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</si>
  <si>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</si>
  <si>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</si>
  <si>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</si>
  <si>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</si>
  <si>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</si>
  <si>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</si>
  <si>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</si>
  <si>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</si>
  <si>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</si>
  <si>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</si>
  <si>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</si>
  <si>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</si>
  <si>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</si>
  <si>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</si>
  <si>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</si>
  <si>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</si>
  <si>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</si>
  <si>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</si>
  <si>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</si>
  <si>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</si>
  <si>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</si>
  <si>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</si>
  <si>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</si>
  <si>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</si>
  <si>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</si>
  <si>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</si>
  <si>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</si>
  <si>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</si>
  <si>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</si>
  <si>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</si>
  <si>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</si>
  <si>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</si>
  <si>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</si>
  <si>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</si>
  <si>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</si>
  <si>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</si>
  <si>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</si>
  <si>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</si>
  <si>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</si>
  <si>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</si>
  <si>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</si>
  <si>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</si>
  <si>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</si>
  <si>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</si>
  <si>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</si>
  <si>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</si>
  <si>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</si>
  <si>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</si>
  <si>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</si>
  <si>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</si>
  <si>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</si>
  <si>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</si>
  <si>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</si>
  <si>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</si>
  <si>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</si>
  <si>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</si>
  <si>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</si>
  <si>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</si>
  <si>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</si>
  <si>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</si>
  <si>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</si>
  <si>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</si>
  <si>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</si>
  <si>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</si>
  <si>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</si>
  <si>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</si>
  <si>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</si>
  <si>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</si>
  <si>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</si>
  <si>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</si>
  <si>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</si>
  <si>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</si>
  <si>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</si>
  <si>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</si>
  <si>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</si>
  <si>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</si>
  <si>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</si>
  <si>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</si>
  <si>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</si>
  <si>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</si>
  <si>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</si>
  <si>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</si>
  <si>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</si>
  <si>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</si>
  <si>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</si>
  <si>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</si>
  <si>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</si>
  <si>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</si>
  <si>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</si>
  <si>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</si>
  <si>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</si>
  <si>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</si>
  <si>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</si>
  <si>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</si>
  <si>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</si>
  <si>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</si>
  <si>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</si>
  <si>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</si>
  <si>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</si>
  <si>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</si>
  <si>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</si>
  <si>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</si>
  <si>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</si>
  <si>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</si>
  <si>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</si>
  <si>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</si>
  <si>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</si>
  <si>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</si>
  <si>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</si>
  <si>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</si>
  <si>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</si>
  <si>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</si>
  <si>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</si>
  <si>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</si>
  <si>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</si>
  <si>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</si>
  <si>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</si>
  <si>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</si>
  <si>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</si>
  <si>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</si>
  <si>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</si>
  <si>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</si>
  <si>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</si>
  <si>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</si>
  <si>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</si>
  <si>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</si>
  <si>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</si>
  <si>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</si>
  <si>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</si>
  <si>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</si>
  <si>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</si>
  <si>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</si>
  <si>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</si>
  <si>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</si>
  <si>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</si>
  <si>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</si>
  <si>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</si>
  <si>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</si>
  <si>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</si>
  <si>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</si>
  <si>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</si>
  <si>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</si>
  <si>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</si>
  <si>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</si>
  <si>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</si>
  <si>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</si>
  <si>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</si>
  <si>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</si>
  <si>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</si>
  <si>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</si>
  <si>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</si>
  <si>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</si>
  <si>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</si>
  <si>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</si>
  <si>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</si>
  <si>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</si>
  <si>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</si>
  <si>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</si>
  <si>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</si>
  <si>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</si>
  <si>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</si>
  <si>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</si>
  <si>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</si>
  <si>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</si>
  <si>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</si>
  <si>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</si>
  <si>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</si>
  <si>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</si>
  <si>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</si>
  <si>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</si>
  <si>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</si>
  <si>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</si>
  <si>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</si>
  <si>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</si>
  <si>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</si>
  <si>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</si>
  <si>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</si>
  <si>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</si>
  <si>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</si>
  <si>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</si>
  <si>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</si>
  <si>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</si>
  <si>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</si>
  <si>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</si>
  <si>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</si>
  <si>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</si>
  <si>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</si>
  <si>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</si>
  <si>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</si>
  <si>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</si>
  <si>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</si>
  <si>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</si>
  <si>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</si>
  <si>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</si>
  <si>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</si>
  <si>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</si>
  <si>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</si>
  <si>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</si>
  <si>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</si>
  <si>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</si>
  <si>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</si>
  <si>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</si>
  <si>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</si>
  <si>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</si>
  <si>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</si>
  <si>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</si>
  <si>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</si>
  <si>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</si>
  <si>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</si>
  <si>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</si>
  <si>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</si>
  <si>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</si>
  <si>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</si>
  <si>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</si>
  <si>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</si>
  <si>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</si>
  <si>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</si>
  <si>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</si>
  <si>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</si>
  <si>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</si>
  <si>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</si>
  <si>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</si>
  <si>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</si>
  <si>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</si>
  <si>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</si>
  <si>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</si>
  <si>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</si>
  <si>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</si>
  <si>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</si>
  <si>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</si>
  <si>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</si>
  <si>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</si>
  <si>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</si>
  <si>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</si>
  <si>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</si>
  <si>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</si>
  <si>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</si>
  <si>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</si>
  <si>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</si>
  <si>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</si>
  <si>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</si>
  <si>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</si>
  <si>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</si>
  <si>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</si>
  <si>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</si>
  <si>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</si>
  <si>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</si>
  <si>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</si>
  <si>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</si>
  <si>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</si>
  <si>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</si>
  <si>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</si>
  <si>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</si>
  <si>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</si>
  <si>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</si>
  <si>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</si>
  <si>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</si>
  <si>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</si>
  <si>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</si>
  <si>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</si>
  <si>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</si>
  <si>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</si>
  <si>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</si>
  <si>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</si>
  <si>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</si>
  <si>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</si>
  <si>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</si>
  <si>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</si>
  <si>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</si>
  <si>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</si>
  <si>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</si>
  <si>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</si>
  <si>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</si>
  <si>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</si>
  <si>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</si>
  <si>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</si>
  <si>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</si>
  <si>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</si>
  <si>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</si>
  <si>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</si>
  <si>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</si>
  <si>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</si>
  <si>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</si>
  <si>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</si>
  <si>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</si>
  <si>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</si>
  <si>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</si>
  <si>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</si>
  <si>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</si>
  <si>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</si>
  <si>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</si>
  <si>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</si>
  <si>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</si>
  <si>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</si>
  <si>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</si>
  <si>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</si>
  <si>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</si>
  <si>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</si>
  <si>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</si>
  <si>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</si>
  <si>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</si>
  <si>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</si>
  <si>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</si>
  <si>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</si>
  <si>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</si>
  <si>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</si>
  <si>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</si>
  <si>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</si>
  <si>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</si>
  <si>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</si>
  <si>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</si>
  <si>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</si>
  <si>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</si>
  <si>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</si>
  <si>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</si>
  <si>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</si>
  <si>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</si>
  <si>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</si>
  <si>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</si>
  <si>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</si>
  <si>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</si>
  <si>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</si>
  <si>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</si>
  <si>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</si>
  <si>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</si>
  <si>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</si>
  <si>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</si>
  <si>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</si>
  <si>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</si>
  <si>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</si>
  <si>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</si>
  <si>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</si>
  <si>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</si>
  <si>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</si>
  <si>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</si>
  <si>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</si>
  <si>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</si>
  <si>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</si>
  <si>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</si>
  <si>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</si>
  <si>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</si>
  <si>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</si>
  <si>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</si>
  <si>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</si>
  <si>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</si>
  <si>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</si>
  <si>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</si>
  <si>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</si>
  <si>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</si>
  <si>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</si>
  <si>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</si>
  <si>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</si>
  <si>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</si>
  <si>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</si>
  <si>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</si>
  <si>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</si>
  <si>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</si>
  <si>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</si>
  <si>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</si>
  <si>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</si>
  <si>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</si>
  <si>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</si>
  <si>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</si>
  <si>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</si>
  <si>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</si>
  <si>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</si>
  <si>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</si>
  <si>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</si>
  <si>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</si>
  <si>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</si>
  <si>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</si>
  <si>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</si>
  <si>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</si>
  <si>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</si>
  <si>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</si>
  <si>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</si>
  <si>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</si>
  <si>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</si>
  <si>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</si>
  <si>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</si>
  <si>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</si>
  <si>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</si>
  <si>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</si>
  <si>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</si>
  <si>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</si>
  <si>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</si>
  <si>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</si>
  <si>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</si>
  <si>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</si>
  <si>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</si>
  <si>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</si>
  <si>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</si>
  <si>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</si>
  <si>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</si>
  <si>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</si>
  <si>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</si>
  <si>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</si>
  <si>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</si>
  <si>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</si>
  <si>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</si>
  <si>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</si>
  <si>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</si>
  <si>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</si>
  <si>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</si>
  <si>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</si>
  <si>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</si>
  <si>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</si>
  <si>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</si>
  <si>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</si>
  <si>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</si>
  <si>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</si>
  <si>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</si>
  <si>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</si>
  <si>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</si>
  <si>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</si>
  <si>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</si>
  <si>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</si>
  <si>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</si>
  <si>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</si>
  <si>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</si>
  <si>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</si>
  <si>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</si>
  <si>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</si>
  <si>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</si>
  <si>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</si>
  <si>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</si>
  <si>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</si>
  <si>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</si>
  <si>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</si>
  <si>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</si>
  <si>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</si>
  <si>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</si>
  <si>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</si>
  <si>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</si>
  <si>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</si>
  <si>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</si>
  <si>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</si>
  <si>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</si>
  <si>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</si>
  <si>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</si>
  <si>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</si>
  <si>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</si>
  <si>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</si>
  <si>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</si>
  <si>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</si>
  <si>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</si>
  <si>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</si>
  <si>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</si>
  <si>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</si>
  <si>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</si>
  <si>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</si>
  <si>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</si>
  <si>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</si>
  <si>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</si>
  <si>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</si>
  <si>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</si>
  <si>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</si>
  <si>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</si>
  <si>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</si>
  <si>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</si>
  <si>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</si>
  <si>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</si>
  <si>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</si>
  <si>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</si>
  <si>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</si>
  <si>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</si>
  <si>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</si>
  <si>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</si>
  <si>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</si>
  <si>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</si>
  <si>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</si>
  <si>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</si>
  <si>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</si>
  <si>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</si>
  <si>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</si>
  <si>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</si>
  <si>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</si>
  <si>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</si>
  <si>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</si>
  <si>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</si>
  <si>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</si>
  <si>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</si>
  <si>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</si>
  <si>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</si>
  <si>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</si>
  <si>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</si>
  <si>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</si>
  <si>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</si>
  <si>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</si>
  <si>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</si>
  <si>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</si>
  <si>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</si>
  <si>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</si>
  <si>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</si>
  <si>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</si>
  <si>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</si>
  <si>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</si>
  <si>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</si>
  <si>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</si>
  <si>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</si>
  <si>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</si>
  <si>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</si>
  <si>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</si>
  <si>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</si>
  <si>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</si>
  <si>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</si>
  <si>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</si>
  <si>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</si>
  <si>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</si>
  <si>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</si>
  <si>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</si>
  <si>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</si>
  <si>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</si>
  <si>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</si>
  <si>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</si>
  <si>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</si>
  <si>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</si>
  <si>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</si>
  <si>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</si>
  <si>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</si>
  <si>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</si>
  <si>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</si>
  <si>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</si>
  <si>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</si>
  <si>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</si>
  <si>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</si>
  <si>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</si>
  <si>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</si>
  <si>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</si>
  <si>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</si>
  <si>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</si>
  <si>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</si>
  <si>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</si>
  <si>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</si>
  <si>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</si>
  <si>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</si>
  <si>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</si>
  <si>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</si>
  <si>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</si>
  <si>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</si>
  <si>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</si>
  <si>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</si>
  <si>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</si>
  <si>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</si>
  <si>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</si>
  <si>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</si>
  <si>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</si>
  <si>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</si>
  <si>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</si>
  <si>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</si>
  <si>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</si>
  <si>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</si>
  <si>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</si>
  <si>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</si>
  <si>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</si>
  <si>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</si>
  <si>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</si>
  <si>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</si>
  <si>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</si>
  <si>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</si>
  <si>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</si>
  <si>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</si>
  <si>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</si>
  <si>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</si>
  <si>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</si>
  <si>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</si>
  <si>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</si>
  <si>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</si>
  <si>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</si>
  <si>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</si>
  <si>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</si>
  <si>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</si>
  <si>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</si>
  <si>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</si>
  <si>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</si>
  <si>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</si>
  <si>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</si>
  <si>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</si>
  <si>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</si>
  <si>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</si>
  <si>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</si>
  <si>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</si>
  <si>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</si>
  <si>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</si>
  <si>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</si>
  <si>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</si>
  <si>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</si>
  <si>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</si>
  <si>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</si>
  <si>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</si>
  <si>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</si>
  <si>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</si>
  <si>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</si>
  <si>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</si>
  <si>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</si>
  <si>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</si>
  <si>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</si>
  <si>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</si>
  <si>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</si>
  <si>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</si>
  <si>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</si>
  <si>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</si>
  <si>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</si>
  <si>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</si>
  <si>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</si>
  <si>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</si>
  <si>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</si>
  <si>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</si>
  <si>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</si>
  <si>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</si>
  <si>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</si>
  <si>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</si>
  <si>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</si>
  <si>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</si>
  <si>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</si>
  <si>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</si>
  <si>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</si>
  <si>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</si>
  <si>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</si>
  <si>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</si>
  <si>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</si>
  <si>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</si>
  <si>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</si>
  <si>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</si>
  <si>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</si>
  <si>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</si>
  <si>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</si>
  <si>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</si>
  <si>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</si>
  <si>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</si>
  <si>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</si>
  <si>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</si>
  <si>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</si>
  <si>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</si>
  <si>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</si>
  <si>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</si>
  <si>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</si>
  <si>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</si>
  <si>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</si>
  <si>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</si>
  <si>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</si>
  <si>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</si>
  <si>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</si>
  <si>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</si>
  <si>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</si>
  <si>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</si>
  <si>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</si>
  <si>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</si>
  <si>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</si>
  <si>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</si>
  <si>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</si>
  <si>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</si>
  <si>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</si>
  <si>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</si>
  <si>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</si>
  <si>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</si>
  <si>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</si>
  <si>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</si>
  <si>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</si>
  <si>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</si>
  <si>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</si>
  <si>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</si>
  <si>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</si>
  <si>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</si>
  <si>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</si>
  <si>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</si>
  <si>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</si>
  <si>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</si>
  <si>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</si>
  <si>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</si>
  <si>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</si>
  <si>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</si>
  <si>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</si>
  <si>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</si>
  <si>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</si>
  <si>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</si>
  <si>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</si>
  <si>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</si>
  <si>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</si>
  <si>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</si>
  <si>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</si>
  <si>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</si>
  <si>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</si>
  <si>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</si>
  <si>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</si>
  <si>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</si>
  <si>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</si>
  <si>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</si>
  <si>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</si>
  <si>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</si>
  <si>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</si>
  <si>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</si>
  <si>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</si>
  <si>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</si>
  <si>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</si>
  <si>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</si>
  <si>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</si>
  <si>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</si>
  <si>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</si>
  <si>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</si>
  <si>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</si>
  <si>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</si>
  <si>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</si>
  <si>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</si>
  <si>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</si>
  <si>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</si>
  <si>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</si>
  <si>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</si>
  <si>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</si>
  <si>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</si>
  <si>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</si>
  <si>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</si>
  <si>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</si>
  <si>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</si>
  <si>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</si>
  <si>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</si>
  <si>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</si>
  <si>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</si>
  <si>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</si>
  <si>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</si>
  <si>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</si>
  <si>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</si>
  <si>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</si>
  <si>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</si>
  <si>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</si>
  <si>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</si>
  <si>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</si>
  <si>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</si>
  <si>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</si>
  <si>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</si>
  <si>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</si>
  <si>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</si>
  <si>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</si>
  <si>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</si>
  <si>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</si>
  <si>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</si>
  <si>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</si>
  <si>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</si>
  <si>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</si>
  <si>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</si>
  <si>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</si>
  <si>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</si>
  <si>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</si>
  <si>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</si>
  <si>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</si>
  <si>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</si>
  <si>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</si>
  <si>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</si>
  <si>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</si>
  <si>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</si>
  <si>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</si>
  <si>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</si>
  <si>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</si>
  <si>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</si>
  <si>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</si>
  <si>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</si>
  <si>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</si>
  <si>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</si>
  <si>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</si>
  <si>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</si>
  <si>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</si>
  <si>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</si>
  <si>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</si>
  <si>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</si>
  <si>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</si>
  <si>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</si>
  <si>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</si>
  <si>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</si>
  <si>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</si>
  <si>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</si>
  <si>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</si>
  <si>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</si>
  <si>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</si>
  <si>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</si>
  <si>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</si>
  <si>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</si>
  <si>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</si>
  <si>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</si>
  <si>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</si>
  <si>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</si>
  <si>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</si>
  <si>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</si>
  <si>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</si>
  <si>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</si>
  <si>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</si>
  <si>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</si>
  <si>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</si>
  <si>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</si>
  <si>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</si>
  <si>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</si>
  <si>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</si>
  <si>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</si>
  <si>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</si>
  <si>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</si>
  <si>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</si>
  <si>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</si>
  <si>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</si>
  <si>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</si>
  <si>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</si>
  <si>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</si>
  <si>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</si>
  <si>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</si>
  <si>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</si>
  <si>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</si>
  <si>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</si>
  <si>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</si>
  <si>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</si>
  <si>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</si>
  <si>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</si>
  <si>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</si>
  <si>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</si>
  <si>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</si>
  <si>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</si>
  <si>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</si>
  <si>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</si>
  <si>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</si>
  <si>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</si>
  <si>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</si>
  <si>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</si>
  <si>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</si>
  <si>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</si>
  <si>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</si>
  <si>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</si>
  <si>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</si>
  <si>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</si>
  <si>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</si>
  <si>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</si>
  <si>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</si>
  <si>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</si>
  <si>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</si>
  <si>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</si>
  <si>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</si>
  <si>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</si>
  <si>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</si>
  <si>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</si>
  <si>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</si>
  <si>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</si>
  <si>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</si>
  <si>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</si>
  <si>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</si>
  <si>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</si>
  <si>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</si>
  <si>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</si>
  <si>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</si>
  <si>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</si>
  <si>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</si>
  <si>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</si>
  <si>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</si>
  <si>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</si>
  <si>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</si>
  <si>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</si>
  <si>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</si>
  <si>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</si>
  <si>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</si>
  <si>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</si>
  <si>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</si>
  <si>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</si>
  <si>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</si>
  <si>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</si>
  <si>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</si>
  <si>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</si>
  <si>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</si>
  <si>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</si>
  <si>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</si>
  <si>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</si>
  <si>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</si>
  <si>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</si>
  <si>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</si>
  <si>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</si>
  <si>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</si>
  <si>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</si>
  <si>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</si>
  <si>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</si>
  <si>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</si>
  <si>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</si>
  <si>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</si>
  <si>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</si>
  <si>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</si>
  <si>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</si>
  <si>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</si>
  <si>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</si>
  <si>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</si>
  <si>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</si>
  <si>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</si>
  <si>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</si>
  <si>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</si>
  <si>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</si>
  <si>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</si>
  <si>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</si>
  <si>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</si>
  <si>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</si>
  <si>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</si>
  <si>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</si>
  <si>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</si>
  <si>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</si>
  <si>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</si>
  <si>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</si>
  <si>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</si>
  <si>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</si>
  <si>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</si>
  <si>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</si>
  <si>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</si>
  <si>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</si>
  <si>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</si>
  <si>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</si>
  <si>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</si>
  <si>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</si>
  <si>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</si>
  <si>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</si>
  <si>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</si>
  <si>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</si>
  <si>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</si>
  <si>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</si>
  <si>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</si>
  <si>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</si>
  <si>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</si>
  <si>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</si>
  <si>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</si>
  <si>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</si>
  <si>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</si>
  <si>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</si>
  <si>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</si>
  <si>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</si>
  <si>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</si>
  <si>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</si>
  <si>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</si>
  <si>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</si>
  <si>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</si>
  <si>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</si>
  <si>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</si>
  <si>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</si>
  <si>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</si>
  <si>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</si>
  <si>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</si>
  <si>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</si>
  <si>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</si>
  <si>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</si>
  <si>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</si>
  <si>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</si>
  <si>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</si>
  <si>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</si>
  <si>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</si>
  <si>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</si>
  <si>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</si>
  <si>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</si>
  <si>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</si>
  <si>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</si>
  <si>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</si>
  <si>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</si>
  <si>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</si>
  <si>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</si>
  <si>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</si>
  <si>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</si>
  <si>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</si>
  <si>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</si>
  <si>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</si>
  <si>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</si>
  <si>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</si>
  <si>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</si>
  <si>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</si>
  <si>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</si>
  <si>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</si>
  <si>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</si>
  <si>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</si>
  <si>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</si>
  <si>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</si>
  <si>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</si>
  <si>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</si>
  <si>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</si>
  <si>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</si>
  <si>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</si>
  <si>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</si>
  <si>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</si>
  <si>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</si>
  <si>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</si>
  <si>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</si>
  <si>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</si>
  <si>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</si>
  <si>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</si>
  <si>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</si>
  <si>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</si>
  <si>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</si>
  <si>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</si>
  <si>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</si>
  <si>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</si>
  <si>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</si>
  <si>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</si>
  <si>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</si>
  <si>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</si>
  <si>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</si>
  <si>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</si>
  <si>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</si>
  <si>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</si>
  <si>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</si>
  <si>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</si>
  <si>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</si>
  <si>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</si>
  <si>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</si>
  <si>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</si>
  <si>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</si>
  <si>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</si>
  <si>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</si>
  <si>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</si>
  <si>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</si>
  <si>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</si>
  <si>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</si>
  <si>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</si>
  <si>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</si>
  <si>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</si>
  <si>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</si>
  <si>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</si>
  <si>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</si>
  <si>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</si>
  <si>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</si>
  <si>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</si>
  <si>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</si>
  <si>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</si>
  <si>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</si>
  <si>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</si>
  <si>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</si>
  <si>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</si>
  <si>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</si>
  <si>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</si>
  <si>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</si>
  <si>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</si>
  <si>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</si>
  <si>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</si>
  <si>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</si>
  <si>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</si>
  <si>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</si>
  <si>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</si>
  <si>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</si>
  <si>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</si>
  <si>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</si>
  <si>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</si>
  <si>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</si>
  <si>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</si>
  <si>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</si>
  <si>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</si>
  <si>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</si>
  <si>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</si>
  <si>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</si>
  <si>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</si>
  <si>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</si>
  <si>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</si>
  <si>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</si>
  <si>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</si>
  <si>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</si>
  <si>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</si>
  <si>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</si>
  <si>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</si>
  <si>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</si>
  <si>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</si>
  <si>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</si>
  <si>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</si>
  <si>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</si>
  <si>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</si>
  <si>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</si>
  <si>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</si>
  <si>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</si>
  <si>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</si>
  <si>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</si>
  <si>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</si>
  <si>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</si>
  <si>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</si>
  <si>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</si>
  <si>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</si>
  <si>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</si>
  <si>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</si>
  <si>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</si>
  <si>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</si>
  <si>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</si>
  <si>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</si>
  <si>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</si>
  <si>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</si>
  <si>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</si>
  <si>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</si>
  <si>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</si>
  <si>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</si>
  <si>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</si>
  <si>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</si>
  <si>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</si>
  <si>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</si>
  <si>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</si>
  <si>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</si>
  <si>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</si>
  <si>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</si>
  <si>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</si>
  <si>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</si>
  <si>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</si>
  <si>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</si>
  <si>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</si>
  <si>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</si>
  <si>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</si>
  <si>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</si>
  <si>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</si>
  <si>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</si>
  <si>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</si>
  <si>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</si>
  <si>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</si>
  <si>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</si>
  <si>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</si>
  <si>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</si>
  <si>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</si>
  <si>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</si>
  <si>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</si>
  <si>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</si>
  <si>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</si>
  <si>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</si>
  <si>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</si>
  <si>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</si>
  <si>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</si>
  <si>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</si>
  <si>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</si>
  <si>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</si>
  <si>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</si>
  <si>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</si>
  <si>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</si>
  <si>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</si>
  <si>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</si>
  <si>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</si>
  <si>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</si>
  <si>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</si>
  <si>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</si>
  <si>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</si>
  <si>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</si>
  <si>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</si>
  <si>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</si>
  <si>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</si>
  <si>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</si>
  <si>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</si>
  <si>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</si>
  <si>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</si>
  <si>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</si>
  <si>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</si>
  <si>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</si>
  <si>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</si>
  <si>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</si>
  <si>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</si>
  <si>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</si>
  <si>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</si>
  <si>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</si>
  <si>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</si>
  <si>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</si>
  <si>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</si>
  <si>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</si>
  <si>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</si>
  <si>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</si>
  <si>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</si>
  <si>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</si>
  <si>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</si>
  <si>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</si>
  <si>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</si>
  <si>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</si>
  <si>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</si>
  <si>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</si>
  <si>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</si>
  <si>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</si>
  <si>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</si>
  <si>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</si>
  <si>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</si>
  <si>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</si>
  <si>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</si>
  <si>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</si>
  <si>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</si>
  <si>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</si>
  <si>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</si>
  <si>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</si>
  <si>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</si>
  <si>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</si>
  <si>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</si>
  <si>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</si>
  <si>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</si>
  <si>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</si>
  <si>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</si>
  <si>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</si>
  <si>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</si>
  <si>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</si>
  <si>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</si>
  <si>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</si>
  <si>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</si>
  <si>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</si>
  <si>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</si>
  <si>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</si>
  <si>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</si>
  <si>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</si>
  <si>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</si>
  <si>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</si>
  <si>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</si>
  <si>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</si>
  <si>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</si>
  <si>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</si>
  <si>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</si>
  <si>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</si>
  <si>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</si>
  <si>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</si>
  <si>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</si>
  <si>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</si>
  <si>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</si>
  <si>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</si>
  <si>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</si>
  <si>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</si>
  <si>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</si>
  <si>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</si>
  <si>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</si>
  <si>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</si>
  <si>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</si>
  <si>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</si>
  <si>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</si>
  <si>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</si>
  <si>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</si>
  <si>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</si>
  <si>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</si>
  <si>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</si>
  <si>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</si>
  <si>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</si>
  <si>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</si>
  <si>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</si>
  <si>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</si>
  <si>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</si>
  <si>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</si>
  <si>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</si>
  <si>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</si>
  <si>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</si>
  <si>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</si>
  <si>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</si>
  <si>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</si>
  <si>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</si>
  <si>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</si>
  <si>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</si>
  <si>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</si>
  <si>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</si>
  <si>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</si>
  <si>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</si>
  <si>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</si>
  <si>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</si>
  <si>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</si>
  <si>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</si>
  <si>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</si>
  <si>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</si>
  <si>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</si>
  <si>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</si>
  <si>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</si>
  <si>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</si>
  <si>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</si>
  <si>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</si>
  <si>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</si>
  <si>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</si>
  <si>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</si>
  <si>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</si>
  <si>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</si>
  <si>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</si>
  <si>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</si>
  <si>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</si>
  <si>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</si>
  <si>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</si>
  <si>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</si>
  <si>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</si>
  <si>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</si>
  <si>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</si>
  <si>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</si>
  <si>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</si>
  <si>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</si>
  <si>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</si>
  <si>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</si>
  <si>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</si>
  <si>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</si>
  <si>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</si>
  <si>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</si>
  <si>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</si>
  <si>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</si>
  <si>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</si>
  <si>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</si>
  <si>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</si>
  <si>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</si>
  <si>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</si>
  <si>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</si>
  <si>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</si>
  <si>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</si>
  <si>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</si>
  <si>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</si>
  <si>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</si>
  <si>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</si>
  <si>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</si>
  <si>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</si>
  <si>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</si>
  <si>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</si>
  <si>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</si>
  <si>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</si>
  <si>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</si>
  <si>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</si>
  <si>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</si>
  <si>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</si>
  <si>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</si>
  <si>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</si>
  <si>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</si>
  <si>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</si>
  <si>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</si>
  <si>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</si>
  <si>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</si>
  <si>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</si>
  <si>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</si>
  <si>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</si>
  <si>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</si>
  <si>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</si>
  <si>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</si>
  <si>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</si>
  <si>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</si>
  <si>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</si>
  <si>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</si>
  <si>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</si>
  <si>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</si>
  <si>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</si>
  <si>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</si>
  <si>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</si>
  <si>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</si>
  <si>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</si>
  <si>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</si>
  <si>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</si>
  <si>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</si>
  <si>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</si>
  <si>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</si>
  <si>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</si>
  <si>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</si>
  <si>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</si>
  <si>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</si>
  <si>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</si>
  <si>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</si>
  <si>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</si>
  <si>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</si>
  <si>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</si>
  <si>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</si>
  <si>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</si>
  <si>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</si>
  <si>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</si>
  <si>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</si>
  <si>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</si>
  <si>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</si>
  <si>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</si>
  <si>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</si>
  <si>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</si>
  <si>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</si>
  <si>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</si>
  <si>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</si>
  <si>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</si>
  <si>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</si>
  <si>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</si>
  <si>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</si>
  <si>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</si>
  <si>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</si>
  <si>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</si>
  <si>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</si>
  <si>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</si>
  <si>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</si>
  <si>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</si>
  <si>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</si>
  <si>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</si>
  <si>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</si>
  <si>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</si>
  <si>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</si>
  <si>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</si>
  <si>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</si>
  <si>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</si>
  <si>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</si>
  <si>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</si>
  <si>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</si>
  <si>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</si>
  <si>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</si>
  <si>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</si>
  <si>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</si>
  <si>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</si>
  <si>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</si>
  <si>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</si>
  <si>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</si>
  <si>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</si>
  <si>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</si>
  <si>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</si>
  <si>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</si>
  <si>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</si>
  <si>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</si>
  <si>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</si>
  <si>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</si>
  <si>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</si>
  <si>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</si>
  <si>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</si>
  <si>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</si>
  <si>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</si>
  <si>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</si>
  <si>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</si>
  <si>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</si>
  <si>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</si>
  <si>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</si>
  <si>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</si>
  <si>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</si>
  <si>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</si>
  <si>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</si>
  <si>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</si>
  <si>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</si>
  <si>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</si>
  <si>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</si>
  <si>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</si>
  <si>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</si>
  <si>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</si>
  <si>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</si>
  <si>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</si>
  <si>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</si>
  <si>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</si>
  <si>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</si>
  <si>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</si>
  <si>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</si>
  <si>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</si>
  <si>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</si>
  <si>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</si>
  <si>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</si>
  <si>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</si>
  <si>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</si>
  <si>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</si>
  <si>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</si>
  <si>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</si>
  <si>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</si>
  <si>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</si>
  <si>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</si>
  <si>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</si>
  <si>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</si>
  <si>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</si>
  <si>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</si>
  <si>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</si>
  <si>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</si>
  <si>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</si>
  <si>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</si>
  <si>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</si>
  <si>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</si>
  <si>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</si>
  <si>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</si>
  <si>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</si>
  <si>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</si>
  <si>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</si>
  <si>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</si>
  <si>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</si>
  <si>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</si>
  <si>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</si>
  <si>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</si>
  <si>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</si>
  <si>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</si>
  <si>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</si>
  <si>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</si>
  <si>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</si>
  <si>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</si>
  <si>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</si>
  <si>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</si>
  <si>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</si>
  <si>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</si>
  <si>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</si>
  <si>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</si>
  <si>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</si>
  <si>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</si>
  <si>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</si>
  <si>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</si>
  <si>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</si>
  <si>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</si>
  <si>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</si>
  <si>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</si>
  <si>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</si>
  <si>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</si>
  <si>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</si>
  <si>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</si>
  <si>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</si>
  <si>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</si>
  <si>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</si>
  <si>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</si>
  <si>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</si>
  <si>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</si>
  <si>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</si>
  <si>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</si>
  <si>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</si>
  <si>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</si>
  <si>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</si>
  <si>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</si>
  <si>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</si>
  <si>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</si>
  <si>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</si>
  <si>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</si>
  <si>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</si>
  <si>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</si>
  <si>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</si>
  <si>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</si>
  <si>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</si>
  <si>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</si>
  <si>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</si>
  <si>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</si>
  <si>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</si>
  <si>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</si>
  <si>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</si>
  <si>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</si>
  <si>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</si>
  <si>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</si>
  <si>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</si>
  <si>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</si>
  <si>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</si>
  <si>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</si>
  <si>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</si>
  <si>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</si>
  <si>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</si>
  <si>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</si>
  <si>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</si>
  <si>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</si>
  <si>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</si>
  <si>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</si>
  <si>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</si>
  <si>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</si>
  <si>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</si>
  <si>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</si>
  <si>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</si>
  <si>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</si>
  <si>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</si>
  <si>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</si>
  <si>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</si>
  <si>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</si>
  <si>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</si>
  <si>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</si>
  <si>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</si>
  <si>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</si>
  <si>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</si>
  <si>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</si>
  <si>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</si>
  <si>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</si>
  <si>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</si>
  <si>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</si>
  <si>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</si>
  <si>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</si>
  <si>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</si>
  <si>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</si>
  <si>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</si>
  <si>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</si>
  <si>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</si>
  <si>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</si>
  <si>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</si>
  <si>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</si>
  <si>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</si>
  <si>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</si>
  <si>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</si>
  <si>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</si>
  <si>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</si>
  <si>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</si>
  <si>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</si>
  <si>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</si>
  <si>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</si>
  <si>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</si>
  <si>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</si>
  <si>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</si>
  <si>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</si>
  <si>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</si>
  <si>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</si>
  <si>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</si>
  <si>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</si>
  <si>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</si>
  <si>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</si>
  <si>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</si>
  <si>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</si>
  <si>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</si>
  <si>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</si>
  <si>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</si>
  <si>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</si>
  <si>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</si>
  <si>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</si>
  <si>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</si>
  <si>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</si>
  <si>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</si>
  <si>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</si>
  <si>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</si>
  <si>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</si>
  <si>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</si>
  <si>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</si>
  <si>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</si>
  <si>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</si>
  <si>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</si>
  <si>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</si>
  <si>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</si>
  <si>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</si>
  <si>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</si>
  <si>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</si>
  <si>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</si>
  <si>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</si>
  <si>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</si>
  <si>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</si>
  <si>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</si>
  <si>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</si>
  <si>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</si>
  <si>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</si>
  <si>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</si>
  <si>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</si>
  <si>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</si>
  <si>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</si>
  <si>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</si>
  <si>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</si>
  <si>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</si>
  <si>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</si>
  <si>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</si>
  <si>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</si>
  <si>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</si>
  <si>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</si>
  <si>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</si>
  <si>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</si>
  <si>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</si>
  <si>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</si>
  <si>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</si>
  <si>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</si>
  <si>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</si>
  <si>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</si>
  <si>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</si>
  <si>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</si>
  <si>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</si>
  <si>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</si>
  <si>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</si>
  <si>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</si>
  <si>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</si>
  <si>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</si>
  <si>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</si>
  <si>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</si>
  <si>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</si>
  <si>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</si>
  <si>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</si>
  <si>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</si>
  <si>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</si>
  <si>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</si>
  <si>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</si>
  <si>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</si>
  <si>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</si>
  <si>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</si>
  <si>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</si>
  <si>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</si>
  <si>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</si>
  <si>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</si>
  <si>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</si>
  <si>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</si>
  <si>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</si>
  <si>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</si>
  <si>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</si>
  <si>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</si>
  <si>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</si>
  <si>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</si>
  <si>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</si>
  <si>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</si>
  <si>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</si>
  <si>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</si>
  <si>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</si>
  <si>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</si>
  <si>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</si>
  <si>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</si>
  <si>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</si>
  <si>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</si>
  <si>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</si>
  <si>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</si>
  <si>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</si>
  <si>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</si>
  <si>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</si>
  <si>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</si>
  <si>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</si>
  <si>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</si>
  <si>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</si>
  <si>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</si>
  <si>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</si>
  <si>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</si>
  <si>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</si>
  <si>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</si>
  <si>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</si>
  <si>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</si>
  <si>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</si>
  <si>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</si>
  <si>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</si>
  <si>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</si>
  <si>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</si>
  <si>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</si>
  <si>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</si>
  <si>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</si>
  <si>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</si>
  <si>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</si>
  <si>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</si>
  <si>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</si>
  <si>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</si>
  <si>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</si>
  <si>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</si>
  <si>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</si>
  <si>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</si>
  <si>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</si>
  <si>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</si>
  <si>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</si>
  <si>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</si>
  <si>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</si>
  <si>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</si>
  <si>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</si>
  <si>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</si>
  <si>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</si>
  <si>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</si>
  <si>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</si>
  <si>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</si>
  <si>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</si>
  <si>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</si>
  <si>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</si>
  <si>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</si>
  <si>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</si>
  <si>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</si>
  <si>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</si>
  <si>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</si>
  <si>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</si>
  <si>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</si>
  <si>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</si>
  <si>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</si>
  <si>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</si>
  <si>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</si>
  <si>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</si>
  <si>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</si>
  <si>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</si>
  <si>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</si>
  <si>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</si>
  <si>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</si>
  <si>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</si>
  <si>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</si>
  <si>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</si>
  <si>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</si>
  <si>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</si>
  <si>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</si>
  <si>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</si>
  <si>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</si>
  <si>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</si>
  <si>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</si>
  <si>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</si>
  <si>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</si>
  <si>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</si>
  <si>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</si>
  <si>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</si>
  <si>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</si>
  <si>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</si>
  <si>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</si>
  <si>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</si>
  <si>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</si>
  <si>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</si>
  <si>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</si>
  <si>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</si>
  <si>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</si>
  <si>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</si>
  <si>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</si>
  <si>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</si>
  <si>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</si>
  <si>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</si>
  <si>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</si>
  <si>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</si>
  <si>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</si>
  <si>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</si>
  <si>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</si>
  <si>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</si>
  <si>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</si>
  <si>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</si>
  <si>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</si>
  <si>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</si>
  <si>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</si>
  <si>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</si>
  <si>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</si>
  <si>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</si>
  <si>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</si>
  <si>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</si>
  <si>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</si>
  <si>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</si>
  <si>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</si>
  <si>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</si>
  <si>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</si>
  <si>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</si>
  <si>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</si>
  <si>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</si>
  <si>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</si>
  <si>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</si>
  <si>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</si>
  <si>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</si>
  <si>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</si>
  <si>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</si>
  <si>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</si>
  <si>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</si>
  <si>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</si>
  <si>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</si>
  <si>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</si>
  <si>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</si>
  <si>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</si>
  <si>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</si>
  <si>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</si>
  <si>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</si>
  <si>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</si>
  <si>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</si>
  <si>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</si>
  <si>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</si>
  <si>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</si>
  <si>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</si>
  <si>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</si>
  <si>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</si>
  <si>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</si>
  <si>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</si>
  <si>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</si>
  <si>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</si>
  <si>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</si>
  <si>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</si>
  <si>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</si>
  <si>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</si>
  <si>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</si>
  <si>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</si>
  <si>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</si>
  <si>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</si>
  <si>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</si>
  <si>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</si>
  <si>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</si>
  <si>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</si>
  <si>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</si>
  <si>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</si>
  <si>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</si>
  <si>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</si>
  <si>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</si>
  <si>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</si>
  <si>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</si>
  <si>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</si>
  <si>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</si>
  <si>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</si>
  <si>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</si>
  <si>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</si>
  <si>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</si>
  <si>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</si>
  <si>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</si>
  <si>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</si>
  <si>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</si>
  <si>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</si>
  <si>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</si>
  <si>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</si>
  <si>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</si>
  <si>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</si>
  <si>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</si>
  <si>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</si>
  <si>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</si>
  <si>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</si>
  <si>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</si>
  <si>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</si>
  <si>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</si>
  <si>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</si>
  <si>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</si>
  <si>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</si>
  <si>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</si>
  <si>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</si>
  <si>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</si>
  <si>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</si>
  <si>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</si>
  <si>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</si>
  <si>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</si>
  <si>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</si>
  <si>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</si>
  <si>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</si>
  <si>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</si>
  <si>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</si>
  <si>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</si>
  <si>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</si>
  <si>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</si>
  <si>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</si>
  <si>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</si>
  <si>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</si>
  <si>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</si>
  <si>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</si>
  <si>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</si>
  <si>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</si>
  <si>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</si>
  <si>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</si>
  <si>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</si>
  <si>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</si>
  <si>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</si>
  <si>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</si>
  <si>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</si>
  <si>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</si>
  <si>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</si>
  <si>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</si>
  <si>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</si>
  <si>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</si>
  <si>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</si>
  <si>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</si>
  <si>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</si>
  <si>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</si>
  <si>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</si>
  <si>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</si>
  <si>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</si>
  <si>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</si>
  <si>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</si>
  <si>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</si>
  <si>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</si>
  <si>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</si>
  <si>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</si>
  <si>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</si>
  <si>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</si>
  <si>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</si>
  <si>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</si>
  <si>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</si>
  <si>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</si>
  <si>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</si>
  <si>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</si>
  <si>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</si>
  <si>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</si>
  <si>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</si>
  <si>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</si>
  <si>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</si>
  <si>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</si>
  <si>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</si>
  <si>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</si>
  <si>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</si>
  <si>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</si>
  <si>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</si>
  <si>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</si>
  <si>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</si>
  <si>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</si>
  <si>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</si>
  <si>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</si>
  <si>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</si>
  <si>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</si>
  <si>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</si>
  <si>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</si>
  <si>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</si>
  <si>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</si>
  <si>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</si>
  <si>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</si>
  <si>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</si>
  <si>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</si>
  <si>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</si>
  <si>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</si>
  <si>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</si>
  <si>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</si>
  <si>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</si>
  <si>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</si>
  <si>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</si>
  <si>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</si>
  <si>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</si>
  <si>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</si>
  <si>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</si>
  <si>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</si>
  <si>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</si>
  <si>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</si>
  <si>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</si>
  <si>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</si>
  <si>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</si>
  <si>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</si>
  <si>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</si>
  <si>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</si>
  <si>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</si>
  <si>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</si>
  <si>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</si>
  <si>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</si>
  <si>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</si>
  <si>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</si>
  <si>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</si>
  <si>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</si>
  <si>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</si>
  <si>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</si>
  <si>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</si>
  <si>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</si>
  <si>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</si>
  <si>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</si>
  <si>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</si>
  <si>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</si>
  <si>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</si>
  <si>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</si>
  <si>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</si>
  <si>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</si>
  <si>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</si>
  <si>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</si>
  <si>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</si>
  <si>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</si>
  <si>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</si>
  <si>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</si>
  <si>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</si>
  <si>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</si>
  <si>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</si>
  <si>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</si>
  <si>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</si>
  <si>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</si>
  <si>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</si>
  <si>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</si>
  <si>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</si>
  <si>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</si>
  <si>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</si>
  <si>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</si>
  <si>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</si>
  <si>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</si>
  <si>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</si>
  <si>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</si>
  <si>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</si>
  <si>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</si>
  <si>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</si>
  <si>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</si>
  <si>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</si>
  <si>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</si>
  <si>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</si>
  <si>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</si>
  <si>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</si>
  <si>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</si>
  <si>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</si>
  <si>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</si>
  <si>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</si>
  <si>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</si>
  <si>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</si>
  <si>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</si>
  <si>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</si>
  <si>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</si>
  <si>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</si>
  <si>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</si>
  <si>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</si>
  <si>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</si>
  <si>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</si>
  <si>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</si>
  <si>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</si>
  <si>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</si>
  <si>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</si>
  <si>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</si>
  <si>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</si>
  <si>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</si>
  <si>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</si>
  <si>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</si>
  <si>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</si>
  <si>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</si>
  <si>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</si>
  <si>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</si>
  <si>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</si>
  <si>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</si>
  <si>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</si>
  <si>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</si>
  <si>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</si>
  <si>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</si>
  <si>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</si>
  <si>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</si>
  <si>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</si>
  <si>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</si>
  <si>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</si>
  <si>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</si>
  <si>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</si>
  <si>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</si>
  <si>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</si>
  <si>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</si>
  <si>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</si>
  <si>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</si>
  <si>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</si>
  <si>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</si>
  <si>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</si>
  <si>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</si>
  <si>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</si>
  <si>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</si>
  <si>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</si>
  <si>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</si>
  <si>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</si>
  <si>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</si>
  <si>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</si>
  <si>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</si>
  <si>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</si>
  <si>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</si>
  <si>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</si>
  <si>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</si>
  <si>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</si>
  <si>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</si>
  <si>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</si>
  <si>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</si>
  <si>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</si>
  <si>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</si>
  <si>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</si>
  <si>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</si>
  <si>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</si>
  <si>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</si>
  <si>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</si>
  <si>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</si>
  <si>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</si>
  <si>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</si>
  <si>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</si>
  <si>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</si>
  <si>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</si>
  <si>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</si>
  <si>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</si>
  <si>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</si>
  <si>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</si>
  <si>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</si>
  <si>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</si>
  <si>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</si>
  <si>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</si>
  <si>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</si>
  <si>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</si>
  <si>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</si>
  <si>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</si>
  <si>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</si>
  <si>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</si>
  <si>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</si>
  <si>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</si>
  <si>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</si>
  <si>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</si>
  <si>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</si>
  <si>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</si>
  <si>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</si>
  <si>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</si>
  <si>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</si>
  <si>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</si>
  <si>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</si>
  <si>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</si>
  <si>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</si>
  <si>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</si>
  <si>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</si>
  <si>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</si>
  <si>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</si>
  <si>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</si>
  <si>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</si>
  <si>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</si>
  <si>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</si>
  <si>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</si>
  <si>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</si>
  <si>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</si>
  <si>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</si>
  <si>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</si>
  <si>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</si>
  <si>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</si>
  <si>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</si>
  <si>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</si>
  <si>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</si>
  <si>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</si>
  <si>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</si>
  <si>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</si>
  <si>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</si>
  <si>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</si>
  <si>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</si>
  <si>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</si>
  <si>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</si>
  <si>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</si>
  <si>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</si>
  <si>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</si>
  <si>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</si>
  <si>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</si>
  <si>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</si>
  <si>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</si>
  <si>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</si>
  <si>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</si>
  <si>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</si>
  <si>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</si>
  <si>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</si>
  <si>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</si>
  <si>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</si>
  <si>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</si>
  <si>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</si>
  <si>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</si>
  <si>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</si>
  <si>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</si>
  <si>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</si>
  <si>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</si>
  <si>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</si>
  <si>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</si>
  <si>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</si>
  <si>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</si>
  <si>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</si>
  <si>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</si>
  <si>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</si>
  <si>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</si>
  <si>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</si>
  <si>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</si>
  <si>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</si>
  <si>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</si>
  <si>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</si>
  <si>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</si>
  <si>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</si>
  <si>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</si>
  <si>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</si>
  <si>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</si>
  <si>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</si>
  <si>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</si>
  <si>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</si>
  <si>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</si>
  <si>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</si>
  <si>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</si>
  <si>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</si>
  <si>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</si>
  <si>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</si>
  <si>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</si>
  <si>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</si>
  <si>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</si>
  <si>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</si>
  <si>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</si>
  <si>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</si>
  <si>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</si>
  <si>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</si>
  <si>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</si>
  <si>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</si>
  <si>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</si>
  <si>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</si>
  <si>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</si>
  <si>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</si>
  <si>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</si>
  <si>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</si>
  <si>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</si>
  <si>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</si>
  <si>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</si>
  <si>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</si>
  <si>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</si>
  <si>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</si>
  <si>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</si>
  <si>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</si>
  <si>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</si>
  <si>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</si>
  <si>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</si>
  <si>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</si>
  <si>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</si>
  <si>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</si>
  <si>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</si>
  <si>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</si>
  <si>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</si>
  <si>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</si>
  <si>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</si>
  <si>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</si>
  <si>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</si>
  <si>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</si>
  <si>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</si>
  <si>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</si>
  <si>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</si>
  <si>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</si>
  <si>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</si>
  <si>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</si>
  <si>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</si>
  <si>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</si>
  <si>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</si>
  <si>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</si>
  <si>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</si>
  <si>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</si>
  <si>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</si>
  <si>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</si>
  <si>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</si>
  <si>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</si>
  <si>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</si>
  <si>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</si>
  <si>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</si>
  <si>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</si>
  <si>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</si>
  <si>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</si>
  <si>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</si>
  <si>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</si>
  <si>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</si>
  <si>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</si>
  <si>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</si>
  <si>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</si>
  <si>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</si>
  <si>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</si>
  <si>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</si>
  <si>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</si>
  <si>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</si>
  <si>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</si>
  <si>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</si>
  <si>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</si>
  <si>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</si>
  <si>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</si>
  <si>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</si>
  <si>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</si>
  <si>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</si>
  <si>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</si>
  <si>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</si>
  <si>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</si>
  <si>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</si>
  <si>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</si>
  <si>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</si>
  <si>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</si>
  <si>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</si>
  <si>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</si>
  <si>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</si>
  <si>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</si>
  <si>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</si>
  <si>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</si>
  <si>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</si>
  <si>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</si>
  <si>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</si>
  <si>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</si>
  <si>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</si>
  <si>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</si>
  <si>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</si>
  <si>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</si>
  <si>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</si>
  <si>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</si>
  <si>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</si>
  <si>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</si>
  <si>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</si>
  <si>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</si>
  <si>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</si>
  <si>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</si>
  <si>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</si>
  <si>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</si>
  <si>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</si>
  <si>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</si>
  <si>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</si>
  <si>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</si>
  <si>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</si>
  <si>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</si>
  <si>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</si>
  <si>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</si>
  <si>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</si>
  <si>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</si>
  <si>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</si>
  <si>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</si>
  <si>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</si>
  <si>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</si>
  <si>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</si>
  <si>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</si>
  <si>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</si>
  <si>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</si>
  <si>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</si>
  <si>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</si>
  <si>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</si>
  <si>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</si>
  <si>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</si>
  <si>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</si>
  <si>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</si>
  <si>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</si>
  <si>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</si>
  <si>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</si>
  <si>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</si>
  <si>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</si>
  <si>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</si>
  <si>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</si>
  <si>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</si>
  <si>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</si>
  <si>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</si>
  <si>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</si>
  <si>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</si>
  <si>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</si>
  <si>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</si>
  <si>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</si>
  <si>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</si>
  <si>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</si>
  <si>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</si>
  <si>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</si>
  <si>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</si>
  <si>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</si>
  <si>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</si>
  <si>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</si>
  <si>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</si>
  <si>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</si>
  <si>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</si>
  <si>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</si>
  <si>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</si>
  <si>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</si>
  <si>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</si>
  <si>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</si>
  <si>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</si>
  <si>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</si>
  <si>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</si>
  <si>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</si>
  <si>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</si>
  <si>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</si>
  <si>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</si>
  <si>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</si>
  <si>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</si>
  <si>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</si>
  <si>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</si>
  <si>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</si>
  <si>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</si>
  <si>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</si>
  <si>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</si>
  <si>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</si>
  <si>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</si>
  <si>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</si>
  <si>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</si>
  <si>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</si>
  <si>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</si>
  <si>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</si>
  <si>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</si>
  <si>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</si>
  <si>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</si>
  <si>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</si>
  <si>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</si>
  <si>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</si>
  <si>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</si>
  <si>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</si>
  <si>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</si>
  <si>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</si>
  <si>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</si>
  <si>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</si>
  <si>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</si>
  <si>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</si>
  <si>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</si>
  <si>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</si>
  <si>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</si>
  <si>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</si>
  <si>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</si>
  <si>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</si>
  <si>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</si>
  <si>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</si>
  <si>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</si>
  <si>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</si>
  <si>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</si>
  <si>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</si>
  <si>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</si>
  <si>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</si>
  <si>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</si>
  <si>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</si>
  <si>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</si>
  <si>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</si>
  <si>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</si>
  <si>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</si>
  <si>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</si>
  <si>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</si>
  <si>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</si>
  <si>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</si>
  <si>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</si>
  <si>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</si>
  <si>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</si>
  <si>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</si>
  <si>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</si>
  <si>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</si>
  <si>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</si>
  <si>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</si>
  <si>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</si>
  <si>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</si>
  <si>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</si>
  <si>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</si>
  <si>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</si>
  <si>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</si>
  <si>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</si>
  <si>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</si>
  <si>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</si>
  <si>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</si>
  <si>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</si>
  <si>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</si>
  <si>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</si>
  <si>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</si>
  <si>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</si>
  <si>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</si>
  <si>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</si>
  <si>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</si>
  <si>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</si>
  <si>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</si>
  <si>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</si>
  <si>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</si>
  <si>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</si>
  <si>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</si>
  <si>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</si>
  <si>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</si>
  <si>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</si>
  <si>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</si>
  <si>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</si>
  <si>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</si>
  <si>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</si>
  <si>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</si>
  <si>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</si>
  <si>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</si>
  <si>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</si>
  <si>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</si>
  <si>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</si>
  <si>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</si>
  <si>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</si>
  <si>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</si>
  <si>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</si>
  <si>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</si>
  <si>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</si>
  <si>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</si>
  <si>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</si>
  <si>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</si>
  <si>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</si>
  <si>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</si>
  <si>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</si>
  <si>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</si>
  <si>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</si>
  <si>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</si>
  <si>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</si>
  <si>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</si>
  <si>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</si>
  <si>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</si>
  <si>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</si>
  <si>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</si>
  <si>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</si>
  <si>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</si>
  <si>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</si>
  <si>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</si>
  <si>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</si>
  <si>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</si>
  <si>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</si>
  <si>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</si>
  <si>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</si>
  <si>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</si>
  <si>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</si>
  <si>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</si>
  <si>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</si>
  <si>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</si>
  <si>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</si>
  <si>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</si>
  <si>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</si>
  <si>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</si>
  <si>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</si>
  <si>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</si>
  <si>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</si>
  <si>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</si>
  <si>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</si>
  <si>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</si>
  <si>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</si>
  <si>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</si>
  <si>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</si>
  <si>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</si>
  <si>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</si>
  <si>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</si>
  <si>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</si>
  <si>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</si>
  <si>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</si>
  <si>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</si>
  <si>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</si>
  <si>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</si>
  <si>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</si>
  <si>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</si>
  <si>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</si>
  <si>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</si>
  <si>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</si>
  <si>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</si>
  <si>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</si>
  <si>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</si>
  <si>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</si>
  <si>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</si>
  <si>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</si>
  <si>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</si>
  <si>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</si>
  <si>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</si>
  <si>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</si>
  <si>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</si>
  <si>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</si>
  <si>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</si>
  <si>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</si>
  <si>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</si>
  <si>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</si>
  <si>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</si>
  <si>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</si>
  <si>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</si>
  <si>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</si>
  <si>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</si>
  <si>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</si>
  <si>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</si>
  <si>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</si>
  <si>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</si>
  <si>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</si>
  <si>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</si>
  <si>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</si>
  <si>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</si>
  <si>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</si>
  <si>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</si>
  <si>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</si>
  <si>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</si>
  <si>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</si>
  <si>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</si>
  <si>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</si>
  <si>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</si>
  <si>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</si>
  <si>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</si>
  <si>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</si>
  <si>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</si>
  <si>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</si>
  <si>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</si>
  <si>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</si>
  <si>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</si>
  <si>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</si>
  <si>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</si>
  <si>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</si>
  <si>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</si>
  <si>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</si>
  <si>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</si>
  <si>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</si>
  <si>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</si>
  <si>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</si>
  <si>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</si>
  <si>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</si>
  <si>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</si>
  <si>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</si>
  <si>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</si>
  <si>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</si>
  <si>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</si>
  <si>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</si>
  <si>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</si>
  <si>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</si>
  <si>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</si>
  <si>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</si>
  <si>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</si>
  <si>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</si>
  <si>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</si>
  <si>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</si>
  <si>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</si>
  <si>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</si>
  <si>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</si>
  <si>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</si>
  <si>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</si>
  <si>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</si>
  <si>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</si>
  <si>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</si>
  <si>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</si>
  <si>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</si>
  <si>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</si>
  <si>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</si>
  <si>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</si>
  <si>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</si>
  <si>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</si>
  <si>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</si>
  <si>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</si>
  <si>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</si>
  <si>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</si>
  <si>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</si>
  <si>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</si>
  <si>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</si>
  <si>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</si>
  <si>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</si>
  <si>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</si>
  <si>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</si>
  <si>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</si>
  <si>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</si>
  <si>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</si>
  <si>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</si>
  <si>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</si>
  <si>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</si>
  <si>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</si>
  <si>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</si>
  <si>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</si>
  <si>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</si>
  <si>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</si>
  <si>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</si>
  <si>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</si>
  <si>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</si>
  <si>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</si>
  <si>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</si>
  <si>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</si>
  <si>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</si>
  <si>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</si>
  <si>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</si>
  <si>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</si>
  <si>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</si>
  <si>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</si>
  <si>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</si>
  <si>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</si>
  <si>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</si>
  <si>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</si>
  <si>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</si>
  <si>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</si>
  <si>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</si>
  <si>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</si>
  <si>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</si>
  <si>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</si>
  <si>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</si>
  <si>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</si>
  <si>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</si>
  <si>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</si>
  <si>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</si>
  <si>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</si>
  <si>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</si>
  <si>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</si>
  <si>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</si>
  <si>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</si>
  <si>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</si>
  <si>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</si>
  <si>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</si>
  <si>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</si>
  <si>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</si>
  <si>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</si>
  <si>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</si>
  <si>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</si>
  <si>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</si>
  <si>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</si>
  <si>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</si>
  <si>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</si>
  <si>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</si>
  <si>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</si>
  <si>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</si>
  <si>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</si>
  <si>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</si>
  <si>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</si>
  <si>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</si>
  <si>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</si>
  <si>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</si>
  <si>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</si>
  <si>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</si>
  <si>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</si>
  <si>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</si>
  <si>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</si>
  <si>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</si>
  <si>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</si>
  <si>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</si>
  <si>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</si>
  <si>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</si>
  <si>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</si>
  <si>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</si>
  <si>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</si>
  <si>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</si>
  <si>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</si>
  <si>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</si>
  <si>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</si>
  <si>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</si>
  <si>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</si>
  <si>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</si>
  <si>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</si>
  <si>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</si>
  <si>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</si>
  <si>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</si>
  <si>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</si>
  <si>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</si>
  <si>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</si>
  <si>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</si>
  <si>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</si>
  <si>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</si>
  <si>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</si>
  <si>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</si>
  <si>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</si>
  <si>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</si>
  <si>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</si>
  <si>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</si>
  <si>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</si>
  <si>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</si>
  <si>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</si>
  <si>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</si>
  <si>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</si>
  <si>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</si>
  <si>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</si>
  <si>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</si>
  <si>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</si>
  <si>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</si>
  <si>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</si>
  <si>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</si>
  <si>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</si>
  <si>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</si>
  <si>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</si>
  <si>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</si>
  <si>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</si>
  <si>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</si>
  <si>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</si>
  <si>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</si>
  <si>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</si>
  <si>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</si>
  <si>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</si>
  <si>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</si>
  <si>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</si>
  <si>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</si>
  <si>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</si>
  <si>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</si>
  <si>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</si>
  <si>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</si>
  <si>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</si>
  <si>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</si>
  <si>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</si>
  <si>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</si>
  <si>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</si>
  <si>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</si>
  <si>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</si>
  <si>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</si>
  <si>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</si>
  <si>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</si>
  <si>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</si>
  <si>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</si>
  <si>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</si>
  <si>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</si>
  <si>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</si>
  <si>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</si>
  <si>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</si>
  <si>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</si>
  <si>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</si>
  <si>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</si>
  <si>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</si>
  <si>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</si>
  <si>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</si>
  <si>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</si>
  <si>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</si>
  <si>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</si>
  <si>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</si>
  <si>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</si>
  <si>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</si>
  <si>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</si>
  <si>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</si>
  <si>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</si>
  <si>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</si>
  <si>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</si>
  <si>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</si>
  <si>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</si>
  <si>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</si>
  <si>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</si>
  <si>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</si>
  <si>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</si>
  <si>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</si>
  <si>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</si>
  <si>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</si>
  <si>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</si>
  <si>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</si>
  <si>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</si>
  <si>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</si>
  <si>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</si>
  <si>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</si>
  <si>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</si>
  <si>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</si>
  <si>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</si>
  <si>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</si>
  <si>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</si>
  <si>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</si>
  <si>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</si>
  <si>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</si>
  <si>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</si>
  <si>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</si>
  <si>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</si>
  <si>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</si>
  <si>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</si>
  <si>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</si>
  <si>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</si>
  <si>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</si>
  <si>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</si>
  <si>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</si>
  <si>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</si>
  <si>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</si>
  <si>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</si>
  <si>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</si>
  <si>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</si>
  <si>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</si>
  <si>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</si>
  <si>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</si>
  <si>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</si>
  <si>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</si>
  <si>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</si>
  <si>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</si>
  <si>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</si>
  <si>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</si>
  <si>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</si>
  <si>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</si>
  <si>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</si>
  <si>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</si>
  <si>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</si>
  <si>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</si>
  <si>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</si>
  <si>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</si>
  <si>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</si>
  <si>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</si>
  <si>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</si>
  <si>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</si>
  <si>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</si>
  <si>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</si>
  <si>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</si>
  <si>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</si>
  <si>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</si>
  <si>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</si>
  <si>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</si>
  <si>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</si>
  <si>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</si>
  <si>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</si>
  <si>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</si>
  <si>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</si>
  <si>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</si>
  <si>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</si>
  <si>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</si>
  <si>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</si>
  <si>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</si>
  <si>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</si>
  <si>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</si>
  <si>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</si>
  <si>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</si>
  <si>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</si>
  <si>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</si>
  <si>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</si>
  <si>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</si>
  <si>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</si>
  <si>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</si>
  <si>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</si>
  <si>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</si>
  <si>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</si>
  <si>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</si>
  <si>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</si>
  <si>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</si>
  <si>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</si>
  <si>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</si>
  <si>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</si>
  <si>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</si>
  <si>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</si>
  <si>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</si>
  <si>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</si>
  <si>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</si>
  <si>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</si>
  <si>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</si>
  <si>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</si>
  <si>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</si>
  <si>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</si>
  <si>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</si>
  <si>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</si>
  <si>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</si>
  <si>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</si>
  <si>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</si>
  <si>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</si>
  <si>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</si>
  <si>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</si>
  <si>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</si>
  <si>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</si>
  <si>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</si>
  <si>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</si>
  <si>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</si>
  <si>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</si>
  <si>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</si>
  <si>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</si>
  <si>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</si>
  <si>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</si>
  <si>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</si>
  <si>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</si>
  <si>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</si>
  <si>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</si>
  <si>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</si>
  <si>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</si>
  <si>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</si>
  <si>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</si>
  <si>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</si>
  <si>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</si>
  <si>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</si>
  <si>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</si>
  <si>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</si>
  <si>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</si>
  <si>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</si>
  <si>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</si>
  <si>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</si>
  <si>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</si>
  <si>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</si>
  <si>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</si>
  <si>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</si>
  <si>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</si>
  <si>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</si>
  <si>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</si>
  <si>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</si>
  <si>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</si>
  <si>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</si>
  <si>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</si>
  <si>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</si>
  <si>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</si>
  <si>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</si>
  <si>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</si>
  <si>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</si>
  <si>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</si>
  <si>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</si>
  <si>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</si>
  <si>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</si>
  <si>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</si>
  <si>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</si>
  <si>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</si>
  <si>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</si>
  <si>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</si>
  <si>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</si>
  <si>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</si>
  <si>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</si>
  <si>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</si>
  <si>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</si>
  <si>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</si>
  <si>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</si>
  <si>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</si>
  <si>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</si>
  <si>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</si>
  <si>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</si>
  <si>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</si>
  <si>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</si>
  <si>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</si>
  <si>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</si>
  <si>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</si>
  <si>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</si>
  <si>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</si>
  <si>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</si>
  <si>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</si>
  <si>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</si>
  <si>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</si>
  <si>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</si>
  <si>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</si>
  <si>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</si>
  <si>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</si>
  <si>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</si>
  <si>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</si>
  <si>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</si>
  <si>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</si>
  <si>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</si>
  <si>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</si>
  <si>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</si>
  <si>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</si>
  <si>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</si>
  <si>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</si>
  <si>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</si>
  <si>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</si>
  <si>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</si>
  <si>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</si>
  <si>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</si>
  <si>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</si>
  <si>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</si>
  <si>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</si>
  <si>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</si>
  <si>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</si>
  <si>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</si>
  <si>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</si>
  <si>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</si>
  <si>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</si>
  <si>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</si>
  <si>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</si>
  <si>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</si>
  <si>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</si>
  <si>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</si>
  <si>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</si>
  <si>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</si>
  <si>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</si>
  <si>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</si>
  <si>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</si>
  <si>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</si>
  <si>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</si>
  <si>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</si>
  <si>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</si>
  <si>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</si>
  <si>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</si>
  <si>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</si>
  <si>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</si>
  <si>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</si>
  <si>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</si>
  <si>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</si>
  <si>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</si>
  <si>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</si>
  <si>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</si>
  <si>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</si>
  <si>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</si>
  <si>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</si>
  <si>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</si>
  <si>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</si>
  <si>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</si>
  <si>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</si>
  <si>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</si>
  <si>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</si>
  <si>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</si>
  <si>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</si>
  <si>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</si>
  <si>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</si>
  <si>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</si>
  <si>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</si>
  <si>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</si>
  <si>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</si>
  <si>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</si>
  <si>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</si>
  <si>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</si>
  <si>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</si>
  <si>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</si>
  <si>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</si>
  <si>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</si>
  <si>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</si>
  <si>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</si>
  <si>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</si>
  <si>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</si>
  <si>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</si>
  <si>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</si>
  <si>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</si>
  <si>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</si>
  <si>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</si>
  <si>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</si>
  <si>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</si>
  <si>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</si>
  <si>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</si>
  <si>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</si>
  <si>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</si>
  <si>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</si>
  <si>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</si>
  <si>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</si>
  <si>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</si>
  <si>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</si>
  <si>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</si>
  <si>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</si>
  <si>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</si>
  <si>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</si>
  <si>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</si>
  <si>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</si>
  <si>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</si>
  <si>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</si>
  <si>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</si>
  <si>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</si>
  <si>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</si>
  <si>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</si>
  <si>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</si>
  <si>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</si>
  <si>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</si>
  <si>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</si>
  <si>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</si>
  <si>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</si>
  <si>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</si>
  <si>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</si>
  <si>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</si>
  <si>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</si>
  <si>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</si>
  <si>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</si>
  <si>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</si>
  <si>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</si>
  <si>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</si>
  <si>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</si>
  <si>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</si>
  <si>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</si>
  <si>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</si>
  <si>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</si>
  <si>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</si>
  <si>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</si>
  <si>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</si>
  <si>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</si>
  <si>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</si>
  <si>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</si>
  <si>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</si>
  <si>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</si>
  <si>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</si>
  <si>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</si>
  <si>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</si>
  <si>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</si>
  <si>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</si>
  <si>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</si>
  <si>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</si>
  <si>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</si>
  <si>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</si>
  <si>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</si>
  <si>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</si>
  <si>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</si>
  <si>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</si>
  <si>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</si>
  <si>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</si>
  <si>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</si>
  <si>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</si>
  <si>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</si>
  <si>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</si>
  <si>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</si>
  <si>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</si>
  <si>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</si>
  <si>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</si>
  <si>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</si>
  <si>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</si>
  <si>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</si>
  <si>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</si>
  <si>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</si>
  <si>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</si>
  <si>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</si>
  <si>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</si>
  <si>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</si>
  <si>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</si>
  <si>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</si>
  <si>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</si>
  <si>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</si>
  <si>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</si>
  <si>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</si>
  <si>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</si>
  <si>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</si>
  <si>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</si>
  <si>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</si>
  <si>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</si>
  <si>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</si>
  <si>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</si>
  <si>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</si>
  <si>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</si>
  <si>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</si>
  <si>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</si>
  <si>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</si>
  <si>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</si>
  <si>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</si>
  <si>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</si>
  <si>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</si>
  <si>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</si>
  <si>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</si>
  <si>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</si>
  <si>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</si>
  <si>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</si>
  <si>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</si>
  <si>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</si>
  <si>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</si>
  <si>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</si>
  <si>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</si>
  <si>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</si>
  <si>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</si>
  <si>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</si>
  <si>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</si>
  <si>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</si>
  <si>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</si>
  <si>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</si>
  <si>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</si>
  <si>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</si>
  <si>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</si>
  <si>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</si>
  <si>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</si>
  <si>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</si>
  <si>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</si>
  <si>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</si>
  <si>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</si>
  <si>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</si>
  <si>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</si>
  <si>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</si>
  <si>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</si>
  <si>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</si>
  <si>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</si>
  <si>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</si>
  <si>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</si>
  <si>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</si>
  <si>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</si>
  <si>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</si>
  <si>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</si>
  <si>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</si>
  <si>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</si>
  <si>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</si>
  <si>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</si>
  <si>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</si>
  <si>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</si>
  <si>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</si>
  <si>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</si>
  <si>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</si>
  <si>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</si>
  <si>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</si>
  <si>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</si>
  <si>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</si>
  <si>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</si>
  <si>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</si>
  <si>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</si>
  <si>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</si>
  <si>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</si>
  <si>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</si>
  <si>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</si>
  <si>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</si>
  <si>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</si>
  <si>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</si>
  <si>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</si>
  <si>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</si>
  <si>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</si>
  <si>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</si>
  <si>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</si>
  <si>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</si>
  <si>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</si>
  <si>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</si>
  <si>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</si>
  <si>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</si>
  <si>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</si>
  <si>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</si>
  <si>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</si>
  <si>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</si>
  <si>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</si>
  <si>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</si>
  <si>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</si>
  <si>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</si>
  <si>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</si>
  <si>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</si>
  <si>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</si>
  <si>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</si>
  <si>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</si>
  <si>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</si>
  <si>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</si>
  <si>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</si>
  <si>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</si>
  <si>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</si>
  <si>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</si>
  <si>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</si>
  <si>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</si>
  <si>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</si>
  <si>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</si>
  <si>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</si>
  <si>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</si>
  <si>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</si>
  <si>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</si>
  <si>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</si>
  <si>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</si>
  <si>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</si>
  <si>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</si>
  <si>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</si>
  <si>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</si>
  <si>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</si>
  <si>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</si>
  <si>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</si>
  <si>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</si>
  <si>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</si>
  <si>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</si>
  <si>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</si>
  <si>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</si>
  <si>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</si>
  <si>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</si>
  <si>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</si>
  <si>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</si>
  <si>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</si>
  <si>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</si>
  <si>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</si>
  <si>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</si>
  <si>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</si>
  <si>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</si>
  <si>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</si>
  <si>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</si>
  <si>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</si>
  <si>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</si>
  <si>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</si>
  <si>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</si>
  <si>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</si>
  <si>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</si>
  <si>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</si>
  <si>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</si>
  <si>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</si>
  <si>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</si>
  <si>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</si>
  <si>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</si>
  <si>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</si>
  <si>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</si>
  <si>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</si>
  <si>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</si>
  <si>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</si>
  <si>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</si>
  <si>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</si>
  <si>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</si>
  <si>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</si>
  <si>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</si>
  <si>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</si>
  <si>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</si>
  <si>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</si>
  <si>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</si>
  <si>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</si>
  <si>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</si>
  <si>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</si>
  <si>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</si>
  <si>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</si>
  <si>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</si>
  <si>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</si>
  <si>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</si>
  <si>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</si>
  <si>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</si>
  <si>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</si>
  <si>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</si>
  <si>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</si>
  <si>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</si>
  <si>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</si>
  <si>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</si>
  <si>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</si>
  <si>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</si>
  <si>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</si>
  <si>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</si>
  <si>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</si>
  <si>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</si>
  <si>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</si>
  <si>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</si>
  <si>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</si>
  <si>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</si>
  <si>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</si>
  <si>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</si>
  <si>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</si>
  <si>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</si>
  <si>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</si>
  <si>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</si>
  <si>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</si>
  <si>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</si>
  <si>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</si>
  <si>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</si>
  <si>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</si>
  <si>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</si>
  <si>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</si>
  <si>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</si>
  <si>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</si>
  <si>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</si>
  <si>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</si>
  <si>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</si>
  <si>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</si>
  <si>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</si>
  <si>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</si>
  <si>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</si>
  <si>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</si>
  <si>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</si>
  <si>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</si>
  <si>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</si>
  <si>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</si>
  <si>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</si>
  <si>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</si>
  <si>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</si>
  <si>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</si>
  <si>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</si>
  <si>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</si>
  <si>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</si>
  <si>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</si>
  <si>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</si>
  <si>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</si>
  <si>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</si>
  <si>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</si>
  <si>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</si>
  <si>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</si>
  <si>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</si>
  <si>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</si>
  <si>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</si>
  <si>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</si>
  <si>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</si>
  <si>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</si>
  <si>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</si>
  <si>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</si>
  <si>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</si>
  <si>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</si>
  <si>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</si>
  <si>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</si>
  <si>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</si>
  <si>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</si>
  <si>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</si>
  <si>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</si>
  <si>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</si>
  <si>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</si>
  <si>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</si>
  <si>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</si>
  <si>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</si>
  <si>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</si>
  <si>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</si>
  <si>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</si>
  <si>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</si>
  <si>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</si>
  <si>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</si>
  <si>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</si>
  <si>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</si>
  <si>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</si>
  <si>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</si>
  <si>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</si>
  <si>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</si>
  <si>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</si>
  <si>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</si>
  <si>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</si>
  <si>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</si>
  <si>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</si>
  <si>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</si>
  <si>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</si>
  <si>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</si>
  <si>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</si>
  <si>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</si>
  <si>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</si>
  <si>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</si>
  <si>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</si>
  <si>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</si>
  <si>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</si>
  <si>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</si>
  <si>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</si>
  <si>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</si>
  <si>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</si>
  <si>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</si>
  <si>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</si>
  <si>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</si>
  <si>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</si>
  <si>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</si>
  <si>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</si>
  <si>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</si>
  <si>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</si>
  <si>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</si>
  <si>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</si>
  <si>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</si>
  <si>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</si>
  <si>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</si>
  <si>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</si>
  <si>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</si>
  <si>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</si>
  <si>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</si>
  <si>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</si>
  <si>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</si>
  <si>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</si>
  <si>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</si>
  <si>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</si>
  <si>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</si>
  <si>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</si>
  <si>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</si>
  <si>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</si>
  <si>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</si>
  <si>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</si>
  <si>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</si>
  <si>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</si>
  <si>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</si>
  <si>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</si>
  <si>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</si>
  <si>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</si>
  <si>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</si>
  <si>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</si>
  <si>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</si>
  <si>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</si>
  <si>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</si>
  <si>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</si>
  <si>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</si>
  <si>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</si>
  <si>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</si>
  <si>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</si>
  <si>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</si>
  <si>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</si>
  <si>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</si>
  <si>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</si>
  <si>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</si>
  <si>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</si>
  <si>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</si>
  <si>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</si>
  <si>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</si>
  <si>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</si>
  <si>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</si>
  <si>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</si>
  <si>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</si>
  <si>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</si>
  <si>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</si>
  <si>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</si>
  <si>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</si>
  <si>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</si>
  <si>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</si>
  <si>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</si>
  <si>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</si>
  <si>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</si>
  <si>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</si>
  <si>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</si>
  <si>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</si>
  <si>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</si>
  <si>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</si>
  <si>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</si>
  <si>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</si>
  <si>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</si>
  <si>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</si>
  <si>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</si>
  <si>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</si>
  <si>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</si>
  <si>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</si>
  <si>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</si>
  <si>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</si>
  <si>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</si>
  <si>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</si>
  <si>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</si>
  <si>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</si>
  <si>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</si>
  <si>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</si>
  <si>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</si>
  <si>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</si>
  <si>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</si>
  <si>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</si>
  <si>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</si>
  <si>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</si>
  <si>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</si>
  <si>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</si>
  <si>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</si>
  <si>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</si>
  <si>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</si>
  <si>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</si>
  <si>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</si>
  <si>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</si>
  <si>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</si>
  <si>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</si>
  <si>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</si>
  <si>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</si>
  <si>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</si>
  <si>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</si>
  <si>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</si>
  <si>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</si>
  <si>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</si>
  <si>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</si>
  <si>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</si>
  <si>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</si>
  <si>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</si>
  <si>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</si>
  <si>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</si>
  <si>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</si>
  <si>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</si>
  <si>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</si>
  <si>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</si>
  <si>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</si>
  <si>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</si>
  <si>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</si>
  <si>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</si>
  <si>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</si>
  <si>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</si>
  <si>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</si>
  <si>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</si>
  <si>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</si>
  <si>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</si>
  <si>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</si>
  <si>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</si>
  <si>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</si>
  <si>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</si>
  <si>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</si>
  <si>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</si>
  <si>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</si>
  <si>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</si>
  <si>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</si>
  <si>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</si>
  <si>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</si>
  <si>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</si>
  <si>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</si>
  <si>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</si>
  <si>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</si>
  <si>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</si>
  <si>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</si>
  <si>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</si>
  <si>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</si>
  <si>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</si>
  <si>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</si>
  <si>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</si>
  <si>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</si>
  <si>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</si>
  <si>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</si>
  <si>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</si>
  <si>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</si>
  <si>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</si>
  <si>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</si>
  <si>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</si>
  <si>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</si>
  <si>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</si>
  <si>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</si>
  <si>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</si>
  <si>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</si>
  <si>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</si>
  <si>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</si>
  <si>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</si>
  <si>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</si>
  <si>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</si>
  <si>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</si>
  <si>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</si>
  <si>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</si>
  <si>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</si>
  <si>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</si>
  <si>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</si>
  <si>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</si>
  <si>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</si>
  <si>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</si>
  <si>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</si>
  <si>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</si>
  <si>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</si>
  <si>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</si>
  <si>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</si>
  <si>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</si>
  <si>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</si>
  <si>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</si>
  <si>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</si>
  <si>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</si>
  <si>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</si>
  <si>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</si>
  <si>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</si>
  <si>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</si>
  <si>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</si>
  <si>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</si>
  <si>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</si>
  <si>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</si>
  <si>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</si>
  <si>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</si>
  <si>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</si>
  <si>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</si>
  <si>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</si>
  <si>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</si>
  <si>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</si>
  <si>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</si>
  <si>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</si>
  <si>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</si>
  <si>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</si>
  <si>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</si>
  <si>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</si>
  <si>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</si>
  <si>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</si>
  <si>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</si>
  <si>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</si>
  <si>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</si>
  <si>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</si>
  <si>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</si>
  <si>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</si>
  <si>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</si>
  <si>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</si>
  <si>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</si>
  <si>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</si>
  <si>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</si>
  <si>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</si>
  <si>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</si>
  <si>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</si>
  <si>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</si>
  <si>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</si>
  <si>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</si>
  <si>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</si>
  <si>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</si>
  <si>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</si>
  <si>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</si>
  <si>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</si>
  <si>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</si>
  <si>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</si>
  <si>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</si>
  <si>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</si>
  <si>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</si>
  <si>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</si>
  <si>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</si>
  <si>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</si>
  <si>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</si>
  <si>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</si>
  <si>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</si>
  <si>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</si>
  <si>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</si>
  <si>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</si>
  <si>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</si>
  <si>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</si>
  <si>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</si>
  <si>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</si>
  <si>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</si>
  <si>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</si>
  <si>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</si>
  <si>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</si>
  <si>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</si>
  <si>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</si>
  <si>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</si>
  <si>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</si>
  <si>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</si>
  <si>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</si>
  <si>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</si>
  <si>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</si>
  <si>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</si>
  <si>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</si>
  <si>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</si>
  <si>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</si>
  <si>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</si>
  <si>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</si>
  <si>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</si>
  <si>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</si>
  <si>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</si>
  <si>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</si>
  <si>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</si>
  <si>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</si>
  <si>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</si>
  <si>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</si>
  <si>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</si>
  <si>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</si>
  <si>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</si>
  <si>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</si>
  <si>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</si>
  <si>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</si>
  <si>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</si>
  <si>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</si>
  <si>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</si>
  <si>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</si>
  <si>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</si>
  <si>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</si>
  <si>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</si>
  <si>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</si>
  <si>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</si>
  <si>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</si>
  <si>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</si>
  <si>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</si>
  <si>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</si>
  <si>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</si>
  <si>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</si>
  <si>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</si>
  <si>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</si>
  <si>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</si>
  <si>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</si>
  <si>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</si>
  <si>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</si>
  <si>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</si>
  <si>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</si>
  <si>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</si>
  <si>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</si>
  <si>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</si>
  <si>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</si>
  <si>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</si>
  <si>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</si>
  <si>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</si>
  <si>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</si>
  <si>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</si>
  <si>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</si>
  <si>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</si>
  <si>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</si>
  <si>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</si>
  <si>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</si>
  <si>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</si>
  <si>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</si>
  <si>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</si>
  <si>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</si>
  <si>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</si>
  <si>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</si>
  <si>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</si>
  <si>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</si>
  <si>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</si>
  <si>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</si>
  <si>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</si>
  <si>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</si>
  <si>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</si>
  <si>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</si>
  <si>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</si>
  <si>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</si>
  <si>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</si>
  <si>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</si>
  <si>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</si>
  <si>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</si>
  <si>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</si>
  <si>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</si>
  <si>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</si>
  <si>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</si>
  <si>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</si>
  <si>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</si>
  <si>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</si>
  <si>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</si>
  <si>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</si>
  <si>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</si>
  <si>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</si>
  <si>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</si>
  <si>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</si>
  <si>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</si>
  <si>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</si>
  <si>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</si>
  <si>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</si>
  <si>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</si>
  <si>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</si>
  <si>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</si>
  <si>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</si>
  <si>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</si>
  <si>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</si>
  <si>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</si>
  <si>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</si>
  <si>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</si>
  <si>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</si>
  <si>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</si>
  <si>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</si>
  <si>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</si>
  <si>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</si>
  <si>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</si>
  <si>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</si>
  <si>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</si>
  <si>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</si>
  <si>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</si>
  <si>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</si>
  <si>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</si>
  <si>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</si>
  <si>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</si>
  <si>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</si>
  <si>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</si>
  <si>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</si>
  <si>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</si>
  <si>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</si>
  <si>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</si>
  <si>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</si>
  <si>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</si>
  <si>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</si>
  <si>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</si>
  <si>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</si>
  <si>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</si>
  <si>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</si>
  <si>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</si>
  <si>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</si>
  <si>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</si>
  <si>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</si>
  <si>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</si>
  <si>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</si>
  <si>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</si>
  <si>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</si>
  <si>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</si>
  <si>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</si>
  <si>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</si>
  <si>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</si>
  <si>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</si>
  <si>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</si>
  <si>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</si>
  <si>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</si>
  <si>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</si>
  <si>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</si>
  <si>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</si>
  <si>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</si>
  <si>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</si>
  <si>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</si>
  <si>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</si>
  <si>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</si>
  <si>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</si>
  <si>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</si>
  <si>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</si>
  <si>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</si>
  <si>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</si>
  <si>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</si>
  <si>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</si>
  <si>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</si>
  <si>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</si>
  <si>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</si>
  <si>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</si>
  <si>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</si>
  <si>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</si>
  <si>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</si>
  <si>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</si>
  <si>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</si>
  <si>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</si>
  <si>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</si>
  <si>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</si>
  <si>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</si>
  <si>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</si>
  <si>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</si>
  <si>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</si>
  <si>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</si>
  <si>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</si>
  <si>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</si>
  <si>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</si>
  <si>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</si>
  <si>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</si>
  <si>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</si>
  <si>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</si>
  <si>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</si>
  <si>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</si>
  <si>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</si>
  <si>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</si>
  <si>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</si>
  <si>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</si>
  <si>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</si>
  <si>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</si>
  <si>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</si>
  <si>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</si>
  <si>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</si>
  <si>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</si>
  <si>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</si>
  <si>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</si>
  <si>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</si>
  <si>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</si>
  <si>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</si>
  <si>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</si>
  <si>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</si>
  <si>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</si>
  <si>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</si>
  <si>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</si>
  <si>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</si>
  <si>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</si>
  <si>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</si>
  <si>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</si>
  <si>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</si>
  <si>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</si>
  <si>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</si>
  <si>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</si>
  <si>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</si>
  <si>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</si>
  <si>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</si>
  <si>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</si>
  <si>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</si>
  <si>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</si>
  <si>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</si>
  <si>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</si>
  <si>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</si>
  <si>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</si>
  <si>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</si>
  <si>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</si>
  <si>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</si>
  <si>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</si>
  <si>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</si>
  <si>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</si>
  <si>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</si>
  <si>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</si>
  <si>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</si>
  <si>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</si>
  <si>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</si>
  <si>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</si>
  <si>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</si>
  <si>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</si>
  <si>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</si>
  <si>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</si>
  <si>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</si>
  <si>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</si>
  <si>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</si>
  <si>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</si>
  <si>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</si>
  <si>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</si>
  <si>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</si>
  <si>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</si>
  <si>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</si>
  <si>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</si>
  <si>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</si>
  <si>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</si>
  <si>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</si>
  <si>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</si>
  <si>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</si>
  <si>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</si>
  <si>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</si>
  <si>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</si>
  <si>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</si>
  <si>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</si>
  <si>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</si>
  <si>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</si>
  <si>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</si>
  <si>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</si>
  <si>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</si>
  <si>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</si>
  <si>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</si>
  <si>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</si>
  <si>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</si>
  <si>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</si>
  <si>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</si>
  <si>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</si>
  <si>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</si>
  <si>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</si>
  <si>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</si>
  <si>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</si>
  <si>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</si>
  <si>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</si>
  <si>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</si>
  <si>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</si>
  <si>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</si>
  <si>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</si>
  <si>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</si>
  <si>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</si>
  <si>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</si>
  <si>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</si>
  <si>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</si>
  <si>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</si>
  <si>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</si>
  <si>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</si>
  <si>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</si>
  <si>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</si>
  <si>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</si>
  <si>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</si>
  <si>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</si>
  <si>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</si>
  <si>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</si>
  <si>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</si>
  <si>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</si>
  <si>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</si>
  <si>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</si>
  <si>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</si>
  <si>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</si>
  <si>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</si>
  <si>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</si>
  <si>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</si>
  <si>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</si>
  <si>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</si>
  <si>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</si>
  <si>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</si>
  <si>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</si>
  <si>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</si>
  <si>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</si>
  <si>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</si>
  <si>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</si>
  <si>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</si>
  <si>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</si>
  <si>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</si>
  <si>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</si>
  <si>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</si>
  <si>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</si>
  <si>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</si>
  <si>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</si>
  <si>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</si>
  <si>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</si>
  <si>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</si>
  <si>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</si>
  <si>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</si>
  <si>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</si>
  <si>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</si>
  <si>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</si>
  <si>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</si>
  <si>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</si>
  <si>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</si>
  <si>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</si>
  <si>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</si>
  <si>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</si>
  <si>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</si>
  <si>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</si>
  <si>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</si>
  <si>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</si>
  <si>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</si>
  <si>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</si>
  <si>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</si>
  <si>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</si>
  <si>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</si>
  <si>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</si>
  <si>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</si>
  <si>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</si>
  <si>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</si>
  <si>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</si>
  <si>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</si>
  <si>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</si>
  <si>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</si>
  <si>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</si>
  <si>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</si>
  <si>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</si>
  <si>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</si>
  <si>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</si>
  <si>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</si>
  <si>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</si>
  <si>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</si>
  <si>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</si>
  <si>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</si>
  <si>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</si>
  <si>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</si>
  <si>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</si>
  <si>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</si>
  <si>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</si>
  <si>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</si>
  <si>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</si>
  <si>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</si>
  <si>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</si>
  <si>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</si>
  <si>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</si>
  <si>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</si>
  <si>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</si>
  <si>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</si>
  <si>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</si>
  <si>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</si>
  <si>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</si>
  <si>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</si>
  <si>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</si>
  <si>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</si>
  <si>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</si>
  <si>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</si>
  <si>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</si>
  <si>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</si>
  <si>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</si>
  <si>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</si>
  <si>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</si>
  <si>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</si>
  <si>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</si>
  <si>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</si>
  <si>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</si>
  <si>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</si>
  <si>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</si>
  <si>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</si>
  <si>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</si>
  <si>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</si>
  <si>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</si>
  <si>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</si>
  <si>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</si>
  <si>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</si>
  <si>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</si>
  <si>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</si>
  <si>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</si>
  <si>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</si>
  <si>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</si>
  <si>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</si>
  <si>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</si>
  <si>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</si>
  <si>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</si>
  <si>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</si>
  <si>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</si>
  <si>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</si>
  <si>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</si>
  <si>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</si>
  <si>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</si>
  <si>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</si>
  <si>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</si>
  <si>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</si>
  <si>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</si>
  <si>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</si>
  <si>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</si>
  <si>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</si>
  <si>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</si>
  <si>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</si>
  <si>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</si>
  <si>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</si>
  <si>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</si>
  <si>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</si>
  <si>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</si>
  <si>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</si>
  <si>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</si>
  <si>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</si>
  <si>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</si>
  <si>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</si>
  <si>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</si>
  <si>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</si>
  <si>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</si>
  <si>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</si>
  <si>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</si>
  <si>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</si>
  <si>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</si>
  <si>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</si>
  <si>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</si>
  <si>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</si>
  <si>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</si>
  <si>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</si>
  <si>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</si>
  <si>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</si>
  <si>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</si>
  <si>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</si>
  <si>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</si>
  <si>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</si>
  <si>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</si>
  <si>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</si>
  <si>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</si>
  <si>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</si>
  <si>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</si>
  <si>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</si>
  <si>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</si>
  <si>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</si>
  <si>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</si>
  <si>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</si>
  <si>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</si>
  <si>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</si>
  <si>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</si>
  <si>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</si>
  <si>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</si>
  <si>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</si>
  <si>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</si>
  <si>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</si>
  <si>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</si>
  <si>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</si>
  <si>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</si>
  <si>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</si>
  <si>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</si>
  <si>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</si>
  <si>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</si>
  <si>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</si>
  <si>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</si>
  <si>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</si>
  <si>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</si>
  <si>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</si>
  <si>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</si>
  <si>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</si>
  <si>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</si>
  <si>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</si>
  <si>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</si>
  <si>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</si>
  <si>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</si>
  <si>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</si>
  <si>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</si>
  <si>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</si>
  <si>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</si>
  <si>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</si>
  <si>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</si>
  <si>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</si>
  <si>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</si>
  <si>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</si>
  <si>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</si>
  <si>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</si>
  <si>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</si>
  <si>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</si>
  <si>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</si>
  <si>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</si>
  <si>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</si>
  <si>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</si>
  <si>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</si>
  <si>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</si>
  <si>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</si>
  <si>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</si>
  <si>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</si>
  <si>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</si>
  <si>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</si>
  <si>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</si>
  <si>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</si>
  <si>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</si>
  <si>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</si>
  <si>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</si>
  <si>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</si>
  <si>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</si>
  <si>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</si>
  <si>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</si>
  <si>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</si>
  <si>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</si>
  <si>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</si>
  <si>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</si>
  <si>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</si>
  <si>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</si>
  <si>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</si>
  <si>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</si>
  <si>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</si>
  <si>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</si>
  <si>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</si>
  <si>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</si>
  <si>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</si>
  <si>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</si>
  <si>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</si>
  <si>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</si>
  <si>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</si>
  <si>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</si>
  <si>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</si>
  <si>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</si>
  <si>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</si>
  <si>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</si>
  <si>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</si>
  <si>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</si>
  <si>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</si>
  <si>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</si>
  <si>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</si>
  <si>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</si>
  <si>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</si>
  <si>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</si>
  <si>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</si>
  <si>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</si>
  <si>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</si>
  <si>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</si>
  <si>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</si>
  <si>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</si>
  <si>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</si>
  <si>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</si>
  <si>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</si>
  <si>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</si>
  <si>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</si>
  <si>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</si>
  <si>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</si>
  <si>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</si>
  <si>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</si>
  <si>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</si>
  <si>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</si>
  <si>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</si>
  <si>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</si>
  <si>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</si>
  <si>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</si>
  <si>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</si>
  <si>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</si>
  <si>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</si>
  <si>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</si>
  <si>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</si>
  <si>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</si>
  <si>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</si>
  <si>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</si>
  <si>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</si>
  <si>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</si>
  <si>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</si>
  <si>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</si>
  <si>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</si>
  <si>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</si>
  <si>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</si>
  <si>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</si>
  <si>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</si>
  <si>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</si>
  <si>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</si>
  <si>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</si>
  <si>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</si>
  <si>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</si>
  <si>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</si>
  <si>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</si>
  <si>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</si>
  <si>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</si>
  <si>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</si>
  <si>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</si>
  <si>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</si>
  <si>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</si>
  <si>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</si>
  <si>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</si>
  <si>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</si>
  <si>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</si>
  <si>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</si>
  <si>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</si>
  <si>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</si>
  <si>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</si>
  <si>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</si>
  <si>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</si>
  <si>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</si>
  <si>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</si>
  <si>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</si>
  <si>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</si>
  <si>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</si>
  <si>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</si>
  <si>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</si>
  <si>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</si>
  <si>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</si>
  <si>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</si>
  <si>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</si>
  <si>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</si>
  <si>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</si>
  <si>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</si>
  <si>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</si>
  <si>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</si>
  <si>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</si>
  <si>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</si>
  <si>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</si>
  <si>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</si>
  <si>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</si>
  <si>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</si>
  <si>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</si>
  <si>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</si>
  <si>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</si>
  <si>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</si>
  <si>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</si>
  <si>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</si>
  <si>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</si>
  <si>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</si>
  <si>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</si>
  <si>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</si>
  <si>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</si>
  <si>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</si>
  <si>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</si>
  <si>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</si>
  <si>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</si>
  <si>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</si>
  <si>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</si>
  <si>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</si>
  <si>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</si>
  <si>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</si>
  <si>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</si>
  <si>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</si>
  <si>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</si>
  <si>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</si>
  <si>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</si>
  <si>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</si>
  <si>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</si>
  <si>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</si>
  <si>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</si>
  <si>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</si>
  <si>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</si>
  <si>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</si>
  <si>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</si>
  <si>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</si>
  <si>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</si>
  <si>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</si>
  <si>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</si>
  <si>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</si>
  <si>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</si>
  <si>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</si>
  <si>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</si>
  <si>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</si>
  <si>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</si>
  <si>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</si>
  <si>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</si>
  <si>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</si>
  <si>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</si>
  <si>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</si>
  <si>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</si>
  <si>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</si>
  <si>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</si>
  <si>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</si>
  <si>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</si>
  <si>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</si>
  <si>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</si>
  <si>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</si>
  <si>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</si>
  <si>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</si>
  <si>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</si>
  <si>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</si>
  <si>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</si>
  <si>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</si>
  <si>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</si>
  <si>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</si>
  <si>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</si>
  <si>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</si>
  <si>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</si>
  <si>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</si>
  <si>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</si>
  <si>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</si>
  <si>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</si>
  <si>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</si>
  <si>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</si>
  <si>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</si>
  <si>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</si>
  <si>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</si>
  <si>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</si>
  <si>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</si>
  <si>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</si>
  <si>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</si>
  <si>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</si>
  <si>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</si>
  <si>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</si>
  <si>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</si>
  <si>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</si>
  <si>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</si>
  <si>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</si>
  <si>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</si>
  <si>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</si>
  <si>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</si>
  <si>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</si>
  <si>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</si>
  <si>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</si>
  <si>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</si>
  <si>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</si>
  <si>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</si>
  <si>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</si>
  <si>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</si>
  <si>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</si>
  <si>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</si>
  <si>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</si>
  <si>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</si>
  <si>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</si>
  <si>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</si>
  <si>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</si>
  <si>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</si>
  <si>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</si>
  <si>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</si>
  <si>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</si>
  <si>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</si>
  <si>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</si>
  <si>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</si>
  <si>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</si>
  <si>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</si>
  <si>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</si>
  <si>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</si>
  <si>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</si>
  <si>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</si>
  <si>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</si>
  <si>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</si>
  <si>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</si>
  <si>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</si>
  <si>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</si>
  <si>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</si>
  <si>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</si>
  <si>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</si>
  <si>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</si>
  <si>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</si>
  <si>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</si>
  <si>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</si>
  <si>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</si>
  <si>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</si>
  <si>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</si>
  <si>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</si>
  <si>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</si>
  <si>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</si>
  <si>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</si>
  <si>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</si>
  <si>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</si>
  <si>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</si>
  <si>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</si>
  <si>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</si>
  <si>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</si>
  <si>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</si>
  <si>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</si>
  <si>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</si>
  <si>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</si>
  <si>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</si>
  <si>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</si>
  <si>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</si>
  <si>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</si>
  <si>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</si>
  <si>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</si>
  <si>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</si>
  <si>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</si>
  <si>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</si>
  <si>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</si>
  <si>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</si>
  <si>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</si>
  <si>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</si>
  <si>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</si>
  <si>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</si>
  <si>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</si>
  <si>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</si>
  <si>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</si>
  <si>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</si>
  <si>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</si>
  <si>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</si>
  <si>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</si>
  <si>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</si>
  <si>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</si>
  <si>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</si>
  <si>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</si>
  <si>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</si>
  <si>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</si>
  <si>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</si>
  <si>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</si>
  <si>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</si>
  <si>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</si>
  <si>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</si>
  <si>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</si>
  <si>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</si>
  <si>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</si>
  <si>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</si>
  <si>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</si>
  <si>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</si>
  <si>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</si>
  <si>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</si>
  <si>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</si>
  <si>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</si>
  <si>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</si>
  <si>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</si>
  <si>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</si>
  <si>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</si>
  <si>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</si>
  <si>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</si>
  <si>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</si>
  <si>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</si>
  <si>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</si>
  <si>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</si>
  <si>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</si>
  <si>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</si>
  <si>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</si>
  <si>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</si>
  <si>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</si>
  <si>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</si>
  <si>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</si>
  <si>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</si>
  <si>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</si>
  <si>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</si>
  <si>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</si>
  <si>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</si>
  <si>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</si>
  <si>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</si>
  <si>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</si>
  <si>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</si>
  <si>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</si>
  <si>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</si>
  <si>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</si>
  <si>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</si>
  <si>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</si>
  <si>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</si>
  <si>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</si>
  <si>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</si>
  <si>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</si>
  <si>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</si>
  <si>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</si>
  <si>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</si>
  <si>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</si>
  <si>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</si>
  <si>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</si>
  <si>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</si>
  <si>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</si>
  <si>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</si>
  <si>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</si>
  <si>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</si>
  <si>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</si>
  <si>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</si>
  <si>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</si>
  <si>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</si>
  <si>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</si>
  <si>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</si>
  <si>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</si>
  <si>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</si>
  <si>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</si>
  <si>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</si>
  <si>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</si>
  <si>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</si>
  <si>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</si>
  <si>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</si>
  <si>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</si>
  <si>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</si>
  <si>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</si>
  <si>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</si>
  <si>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</si>
  <si>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</si>
  <si>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</si>
  <si>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</si>
  <si>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</si>
  <si>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</si>
  <si>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</si>
  <si>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</si>
  <si>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</si>
  <si>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</si>
  <si>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</si>
  <si>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</si>
  <si>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</si>
  <si>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</si>
  <si>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</si>
  <si>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</si>
  <si>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</si>
  <si>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</si>
  <si>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</si>
  <si>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</si>
  <si>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</si>
  <si>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</si>
  <si>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</si>
  <si>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</si>
  <si>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</si>
  <si>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</si>
  <si>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</si>
  <si>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</si>
  <si>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</si>
  <si>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</si>
  <si>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</si>
  <si>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</si>
  <si>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</si>
  <si>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</si>
  <si>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</si>
  <si>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</si>
  <si>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</si>
  <si>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</si>
  <si>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</si>
  <si>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</si>
  <si>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</si>
  <si>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</si>
  <si>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</si>
  <si>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</si>
  <si>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</si>
  <si>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</si>
  <si>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</si>
  <si>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</si>
  <si>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</si>
  <si>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</si>
  <si>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</si>
  <si>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</si>
  <si>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</si>
  <si>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</si>
  <si>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</si>
  <si>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</si>
  <si>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</si>
  <si>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</si>
  <si>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</si>
  <si>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</si>
  <si>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</si>
  <si>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</si>
  <si>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</si>
  <si>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</si>
  <si>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</si>
  <si>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</si>
  <si>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</si>
  <si>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</si>
  <si>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</si>
  <si>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</si>
  <si>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</si>
  <si>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</si>
  <si>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</si>
  <si>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</si>
  <si>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</si>
  <si>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</si>
  <si>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</si>
  <si>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</si>
  <si>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</si>
  <si>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</si>
  <si>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</si>
  <si>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</si>
  <si>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</si>
  <si>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</si>
  <si>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</si>
  <si>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</si>
  <si>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</si>
  <si>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</si>
  <si>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</si>
  <si>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</si>
  <si>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</si>
  <si>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</si>
  <si>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</si>
  <si>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</si>
  <si>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</si>
  <si>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</si>
  <si>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</si>
  <si>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</si>
  <si>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</si>
  <si>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</si>
  <si>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</si>
  <si>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</si>
  <si>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</si>
  <si>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</si>
  <si>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</si>
  <si>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</si>
  <si>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</si>
  <si>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</si>
  <si>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</si>
  <si>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</si>
  <si>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</si>
  <si>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</si>
  <si>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</si>
  <si>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</si>
  <si>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</si>
  <si>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</si>
  <si>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</si>
  <si>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</si>
  <si>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</si>
  <si>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</si>
  <si>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</si>
  <si>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</si>
  <si>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</si>
  <si>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</si>
  <si>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</si>
  <si>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</si>
  <si>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</si>
  <si>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</si>
  <si>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</si>
  <si>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</si>
  <si>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</si>
  <si>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</si>
  <si>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</si>
  <si>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</si>
  <si>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</si>
  <si>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</si>
  <si>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</si>
  <si>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</si>
  <si>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</si>
  <si>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</si>
  <si>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</si>
  <si>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</si>
  <si>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</si>
  <si>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</si>
  <si>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</si>
  <si>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</si>
  <si>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</si>
  <si>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</si>
  <si>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</si>
  <si>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</si>
  <si>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</si>
  <si>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</si>
  <si>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</si>
  <si>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</si>
  <si>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</si>
  <si>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</si>
  <si>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</si>
  <si>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</si>
  <si>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</si>
  <si>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</si>
  <si>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</si>
  <si>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</si>
  <si>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</si>
  <si>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</si>
  <si>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</si>
  <si>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</si>
  <si>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</si>
  <si>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</si>
  <si>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</si>
  <si>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</si>
  <si>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</si>
  <si>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</si>
  <si>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</si>
  <si>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</si>
  <si>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</si>
  <si>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</si>
  <si>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</si>
  <si>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</si>
  <si>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</si>
  <si>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</si>
  <si>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</si>
  <si>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</si>
  <si>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</si>
  <si>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</si>
  <si>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</si>
  <si>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</si>
  <si>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</si>
  <si>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</si>
  <si>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</si>
  <si>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</si>
  <si>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</si>
  <si>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</si>
  <si>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</si>
  <si>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</si>
  <si>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</si>
  <si>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</si>
  <si>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</si>
  <si>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</si>
  <si>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</si>
  <si>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</si>
  <si>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</si>
  <si>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</si>
  <si>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</si>
  <si>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</si>
  <si>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</si>
  <si>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</si>
  <si>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</si>
  <si>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</si>
  <si>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</si>
  <si>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</si>
  <si>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</si>
  <si>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</si>
  <si>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</si>
  <si>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</si>
  <si>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</si>
  <si>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</si>
  <si>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</si>
  <si>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</si>
  <si>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</si>
  <si>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</si>
  <si>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</si>
  <si>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</si>
  <si>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</si>
  <si>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</si>
  <si>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</si>
  <si>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</si>
  <si>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</si>
  <si>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</si>
  <si>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</si>
  <si>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</si>
  <si>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</si>
  <si>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</si>
  <si>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</si>
  <si>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</si>
  <si>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</si>
  <si>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</si>
  <si>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</si>
  <si>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</si>
  <si>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</si>
  <si>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</si>
  <si>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</si>
  <si>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</si>
  <si>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</si>
  <si>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</si>
  <si>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</si>
  <si>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</si>
  <si>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</si>
  <si>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</si>
  <si>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</si>
  <si>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</si>
  <si>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</si>
  <si>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</si>
  <si>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</si>
  <si>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</si>
  <si>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</si>
  <si>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</si>
  <si>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</si>
  <si>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</si>
  <si>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</si>
  <si>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</si>
  <si>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</si>
  <si>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</si>
  <si>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</si>
  <si>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</si>
  <si>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</si>
  <si>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</si>
  <si>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</si>
  <si>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</si>
  <si>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</si>
  <si>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</si>
  <si>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</si>
  <si>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</si>
  <si>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</si>
  <si>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</si>
  <si>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</si>
  <si>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</si>
  <si>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</si>
  <si>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</si>
  <si>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</si>
  <si>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</si>
  <si>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</si>
  <si>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</si>
  <si>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</si>
  <si>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</si>
  <si>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</si>
  <si>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</si>
  <si>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</si>
  <si>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</si>
  <si>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</si>
  <si>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</si>
  <si>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</si>
  <si>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</si>
  <si>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</si>
  <si>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</si>
  <si>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</si>
  <si>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</si>
  <si>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</si>
  <si>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</si>
  <si>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</si>
  <si>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</si>
  <si>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</si>
  <si>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</si>
  <si>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</si>
  <si>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</si>
  <si>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</si>
  <si>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</si>
  <si>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</si>
  <si>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</si>
  <si>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</si>
  <si>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</si>
  <si>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</si>
  <si>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</si>
  <si>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</si>
  <si>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</si>
  <si>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</si>
  <si>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</si>
  <si>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</si>
  <si>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</si>
  <si>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</si>
  <si>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</si>
  <si>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</si>
  <si>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</si>
  <si>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</si>
  <si>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</si>
  <si>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</si>
  <si>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</si>
  <si>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</si>
  <si>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</si>
  <si>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</si>
  <si>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</si>
  <si>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</si>
  <si>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</si>
  <si>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</si>
  <si>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</si>
  <si>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</si>
  <si>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</si>
  <si>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</si>
  <si>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</si>
  <si>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</si>
  <si>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</si>
  <si>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</si>
  <si>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</si>
  <si>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</si>
  <si>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</si>
  <si>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</si>
  <si>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</si>
  <si>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</si>
  <si>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</si>
  <si>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</si>
  <si>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</si>
  <si>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</si>
  <si>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</si>
  <si>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</si>
  <si>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</si>
  <si>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</si>
  <si>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</si>
  <si>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</si>
  <si>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</si>
  <si>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</si>
  <si>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</si>
  <si>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</si>
  <si>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</si>
  <si>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</si>
  <si>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</si>
  <si>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</si>
  <si>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</si>
  <si>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</si>
  <si>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</si>
  <si>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</si>
  <si>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</si>
  <si>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</si>
  <si>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</si>
  <si>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</si>
  <si>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</si>
  <si>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</si>
  <si>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</si>
  <si>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</si>
  <si>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</si>
  <si>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</si>
  <si>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</si>
  <si>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</si>
  <si>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</si>
  <si>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</si>
  <si>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</si>
  <si>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</si>
  <si>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</si>
  <si>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</si>
  <si>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</si>
  <si>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</si>
  <si>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</si>
  <si>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</si>
  <si>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</si>
  <si>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</si>
  <si>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</si>
  <si>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</si>
  <si>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</si>
  <si>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</si>
  <si>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</si>
  <si>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</si>
  <si>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</si>
  <si>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</si>
  <si>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</si>
  <si>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</si>
  <si>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</si>
  <si>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</si>
  <si>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</si>
  <si>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</si>
  <si>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</si>
  <si>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</si>
  <si>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</si>
  <si>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</si>
  <si>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</si>
  <si>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</si>
  <si>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</si>
  <si>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</si>
  <si>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</si>
  <si>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</si>
  <si>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</si>
  <si>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</si>
  <si>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</si>
  <si>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</si>
  <si>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</si>
  <si>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</si>
  <si>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</si>
  <si>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</si>
  <si>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</si>
  <si>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</si>
  <si>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</si>
  <si>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</si>
  <si>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</si>
  <si>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</si>
  <si>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</si>
  <si>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</si>
  <si>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</si>
  <si>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</si>
  <si>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</si>
  <si>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</si>
  <si>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</si>
  <si>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</si>
  <si>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</si>
  <si>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</si>
  <si>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</si>
  <si>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</si>
  <si>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</si>
  <si>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</si>
  <si>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</si>
  <si>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</si>
  <si>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</si>
  <si>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</si>
  <si>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</si>
  <si>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</si>
  <si>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</si>
  <si>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</si>
  <si>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</si>
  <si>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</si>
  <si>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</si>
  <si>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</si>
  <si>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</si>
  <si>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</si>
  <si>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</si>
  <si>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</si>
  <si>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</si>
  <si>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</si>
  <si>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</si>
  <si>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</si>
  <si>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</si>
  <si>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</si>
  <si>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</si>
  <si>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</si>
  <si>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</si>
  <si>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</si>
  <si>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</si>
  <si>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</si>
  <si>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</si>
  <si>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</si>
  <si>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</si>
  <si>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</si>
  <si>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</si>
  <si>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</si>
  <si>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</si>
  <si>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</si>
  <si>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</si>
  <si>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</si>
  <si>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</si>
  <si>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</si>
  <si>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</si>
  <si>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</si>
  <si>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</si>
  <si>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</si>
  <si>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</si>
  <si>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</si>
  <si>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</si>
  <si>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</si>
  <si>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</si>
  <si>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</si>
  <si>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</si>
  <si>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</si>
  <si>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</si>
  <si>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</si>
  <si>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</si>
  <si>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</si>
  <si>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</si>
  <si>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</si>
  <si>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</si>
  <si>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</si>
  <si>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</si>
  <si>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</si>
  <si>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</si>
  <si>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</si>
  <si>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</si>
  <si>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</si>
  <si>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</si>
  <si>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</si>
  <si>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</si>
  <si>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</si>
  <si>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</si>
  <si>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</si>
  <si>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</si>
  <si>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</si>
  <si>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</si>
  <si>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</si>
  <si>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</si>
  <si>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</si>
  <si>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</si>
  <si>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</si>
  <si>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</si>
  <si>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</si>
  <si>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</si>
  <si>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</si>
  <si>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</si>
  <si>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</si>
  <si>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</si>
  <si>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</si>
  <si>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</si>
  <si>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</si>
  <si>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</si>
  <si>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</si>
  <si>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</si>
  <si>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</si>
  <si>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</si>
  <si>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</si>
  <si>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</si>
  <si>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</si>
  <si>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</si>
  <si>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</si>
  <si>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</si>
  <si>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</si>
  <si>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</si>
  <si>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</si>
  <si>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</si>
  <si>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</si>
  <si>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</si>
  <si>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</si>
  <si>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</si>
  <si>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</si>
  <si>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</si>
  <si>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</si>
  <si>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</si>
  <si>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</si>
  <si>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</si>
  <si>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</si>
  <si>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</si>
  <si>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</si>
  <si>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</si>
  <si>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</si>
  <si>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</si>
  <si>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</si>
  <si>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</si>
  <si>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</si>
  <si>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</si>
  <si>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</si>
  <si>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</si>
  <si>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</si>
  <si>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</si>
  <si>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</si>
  <si>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</si>
  <si>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</si>
  <si>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</si>
  <si>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</si>
  <si>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</si>
  <si>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</si>
  <si>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</si>
  <si>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</si>
  <si>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</si>
  <si>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</si>
  <si>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</si>
  <si>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</si>
  <si>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</si>
  <si>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</si>
  <si>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</si>
  <si>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</si>
  <si>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</si>
  <si>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</si>
  <si>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</si>
  <si>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</si>
  <si>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</si>
  <si>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</si>
  <si>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</si>
  <si>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</si>
  <si>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</si>
  <si>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</si>
  <si>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</si>
  <si>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</si>
  <si>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</si>
  <si>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</si>
  <si>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</si>
  <si>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</si>
  <si>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</si>
  <si>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</si>
  <si>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</si>
  <si>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</si>
  <si>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</si>
  <si>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</si>
  <si>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</si>
  <si>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</si>
  <si>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</si>
  <si>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</si>
  <si>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</si>
  <si>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</si>
  <si>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</si>
  <si>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</si>
  <si>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</si>
  <si>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</si>
  <si>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</si>
  <si>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</si>
  <si>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</si>
  <si>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</si>
  <si>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</si>
  <si>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</si>
  <si>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</si>
  <si>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</si>
  <si>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</si>
  <si>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</si>
  <si>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</si>
  <si>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</si>
  <si>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</si>
  <si>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</si>
  <si>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</si>
  <si>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</si>
  <si>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</si>
  <si>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</si>
  <si>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</si>
  <si>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</si>
  <si>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</si>
  <si>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</si>
  <si>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</si>
  <si>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</si>
  <si>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</si>
  <si>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</si>
  <si>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</si>
  <si>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</si>
  <si>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</si>
  <si>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</si>
  <si>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</si>
  <si>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</si>
  <si>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</si>
  <si>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</si>
  <si>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</si>
  <si>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</si>
  <si>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</si>
  <si>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</si>
  <si>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</si>
  <si>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</si>
  <si>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</si>
  <si>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</si>
  <si>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</si>
  <si>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</si>
  <si>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</si>
  <si>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</si>
  <si>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</si>
  <si>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</si>
  <si>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</si>
  <si>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</si>
  <si>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</si>
  <si>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</si>
  <si>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</si>
  <si>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</si>
  <si>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</si>
  <si>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</si>
  <si>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</si>
  <si>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</si>
  <si>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</si>
  <si>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</si>
  <si>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</si>
  <si>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</si>
  <si>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</si>
  <si>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</si>
  <si>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</si>
  <si>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</si>
  <si>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</si>
  <si>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</si>
  <si>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</si>
  <si>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</si>
  <si>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</si>
  <si>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</si>
  <si>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</si>
  <si>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</si>
  <si>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</si>
  <si>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</si>
  <si>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</si>
  <si>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</si>
  <si>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</si>
  <si>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</si>
  <si>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</si>
  <si>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</si>
  <si>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</si>
  <si>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</si>
  <si>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</si>
  <si>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</si>
  <si>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</si>
  <si>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</si>
  <si>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</si>
  <si>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</si>
  <si>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</si>
  <si>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</si>
  <si>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</si>
  <si>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</si>
  <si>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</si>
  <si>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</si>
  <si>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</si>
  <si>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</si>
  <si>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</si>
  <si>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</si>
  <si>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</si>
  <si>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</si>
  <si>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</si>
  <si>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</si>
  <si>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</si>
  <si>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</si>
  <si>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</si>
  <si>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</si>
  <si>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</si>
  <si>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</si>
  <si>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</si>
  <si>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</si>
  <si>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</si>
  <si>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</si>
  <si>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</si>
  <si>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</si>
  <si>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</si>
  <si>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</si>
  <si>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</si>
  <si>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</si>
  <si>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</si>
  <si>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</si>
  <si>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</si>
  <si>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</si>
  <si>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</si>
  <si>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</si>
  <si>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</si>
  <si>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</si>
  <si>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</si>
  <si>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</si>
  <si>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</si>
  <si>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</si>
  <si>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</si>
  <si>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</si>
  <si>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</si>
  <si>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</si>
  <si>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</si>
  <si>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</si>
  <si>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</si>
  <si>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</si>
  <si>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</si>
  <si>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</si>
  <si>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</si>
  <si>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</si>
  <si>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</si>
  <si>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</si>
  <si>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</si>
  <si>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</si>
  <si>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</si>
  <si>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</si>
  <si>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</si>
  <si>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</si>
  <si>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</si>
  <si>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</si>
  <si>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</si>
  <si>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</si>
  <si>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</si>
  <si>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</si>
  <si>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</si>
  <si>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</si>
  <si>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</si>
  <si>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</si>
  <si>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</si>
  <si>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</si>
  <si>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</si>
  <si>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</si>
  <si>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</si>
  <si>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</si>
  <si>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</si>
  <si>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</si>
  <si>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</si>
  <si>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</si>
  <si>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</si>
  <si>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</si>
  <si>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</si>
  <si>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</si>
  <si>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</si>
  <si>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</si>
  <si>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</si>
  <si>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</si>
  <si>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</si>
  <si>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</si>
  <si>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</si>
  <si>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</si>
  <si>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</si>
  <si>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</si>
  <si>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</si>
  <si>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</si>
  <si>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</si>
  <si>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</si>
  <si>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</si>
  <si>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</si>
  <si>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</si>
  <si>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</si>
  <si>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</si>
  <si>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</si>
  <si>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</si>
  <si>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</si>
  <si>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</si>
  <si>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</si>
  <si>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</si>
  <si>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</si>
  <si>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</si>
  <si>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</si>
  <si>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</si>
  <si>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</si>
  <si>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</si>
  <si>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</si>
  <si>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</si>
  <si>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</si>
  <si>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</si>
  <si>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</si>
  <si>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</si>
  <si>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</si>
  <si>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</si>
  <si>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</si>
  <si>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</si>
  <si>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</si>
  <si>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</si>
  <si>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</si>
  <si>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</si>
  <si>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</si>
  <si>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</si>
  <si>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</si>
  <si>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</si>
  <si>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</si>
  <si>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</si>
  <si>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</si>
  <si>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</si>
  <si>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</si>
  <si>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</si>
  <si>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</si>
  <si>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</si>
  <si>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</si>
  <si>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</si>
  <si>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</si>
  <si>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</si>
  <si>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</si>
  <si>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</si>
  <si>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</si>
  <si>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</si>
  <si>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</si>
  <si>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</si>
  <si>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</si>
  <si>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</si>
  <si>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</si>
  <si>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</si>
  <si>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</si>
  <si>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</si>
  <si>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</si>
  <si>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</si>
  <si>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</si>
  <si>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</si>
  <si>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</si>
  <si>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</si>
  <si>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</si>
  <si>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</si>
  <si>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</si>
  <si>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</si>
  <si>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</si>
  <si>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</si>
  <si>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</si>
  <si>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</si>
  <si>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</si>
  <si>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</si>
  <si>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</si>
  <si>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</si>
  <si>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</si>
  <si>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</si>
  <si>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</si>
  <si>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</si>
  <si>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</si>
  <si>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</si>
  <si>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</si>
  <si>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</si>
  <si>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</si>
  <si>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</si>
  <si>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</si>
  <si>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</si>
  <si>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</si>
  <si>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</si>
  <si>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</si>
  <si>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</si>
  <si>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</si>
  <si>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</si>
  <si>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</si>
  <si>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</si>
  <si>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</si>
  <si>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</si>
  <si>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</si>
  <si>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</si>
  <si>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</si>
  <si>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</si>
  <si>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</si>
  <si>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</si>
  <si>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</si>
  <si>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</si>
  <si>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</si>
  <si>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</si>
  <si>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</si>
  <si>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</si>
  <si>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</si>
  <si>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</si>
  <si>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</si>
  <si>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</si>
  <si>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</si>
  <si>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</si>
  <si>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</si>
  <si>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</si>
  <si>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</si>
  <si>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</si>
  <si>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</si>
  <si>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</si>
  <si>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</si>
  <si>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</si>
  <si>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</si>
  <si>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</si>
  <si>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</si>
  <si>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</si>
  <si>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</si>
  <si>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</si>
  <si>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</si>
  <si>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</si>
  <si>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</si>
  <si>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</si>
  <si>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</si>
  <si>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</si>
  <si>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</si>
  <si>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</si>
  <si>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</si>
  <si>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</si>
  <si>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</si>
  <si>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</si>
  <si>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</si>
  <si>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</si>
  <si>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</si>
  <si>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</si>
  <si>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</si>
  <si>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</si>
  <si>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</si>
  <si>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</si>
  <si>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</si>
  <si>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</si>
  <si>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</si>
  <si>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</si>
  <si>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</si>
  <si>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</si>
  <si>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</si>
  <si>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</si>
  <si>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</si>
  <si>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</si>
  <si>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</si>
  <si>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</si>
  <si>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</si>
  <si>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</si>
  <si>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</si>
  <si>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</si>
  <si>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</si>
  <si>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</si>
  <si>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</si>
  <si>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</si>
  <si>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</si>
  <si>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</si>
  <si>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</si>
  <si>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</si>
  <si>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</si>
  <si>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</si>
  <si>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</si>
  <si>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</si>
  <si>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</si>
  <si>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</si>
  <si>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</si>
  <si>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</si>
  <si>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</si>
  <si>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</si>
  <si>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</si>
  <si>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</si>
  <si>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</si>
  <si>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</si>
  <si>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</si>
  <si>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</si>
  <si>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</si>
  <si>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</si>
  <si>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</si>
  <si>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</si>
  <si>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</si>
  <si>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</si>
  <si>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</si>
  <si>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</si>
  <si>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</si>
  <si>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</si>
  <si>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</si>
  <si>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</si>
  <si>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</si>
  <si>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</si>
  <si>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</si>
  <si>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</si>
  <si>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</si>
  <si>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</si>
  <si>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</si>
  <si>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</si>
  <si>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</si>
  <si>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</si>
  <si>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</si>
  <si>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</si>
  <si>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</si>
  <si>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</si>
  <si>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</si>
  <si>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</si>
  <si>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</si>
  <si>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</si>
  <si>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</si>
  <si>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</si>
  <si>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</si>
  <si>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</si>
  <si>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</si>
  <si>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</si>
  <si>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</si>
  <si>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</si>
  <si>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</si>
  <si>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</si>
  <si>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</si>
  <si>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</si>
  <si>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</si>
  <si>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</si>
  <si>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</si>
  <si>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</si>
  <si>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</si>
  <si>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</si>
  <si>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</si>
  <si>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</si>
  <si>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</si>
  <si>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</si>
  <si>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</si>
  <si>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</si>
  <si>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</si>
  <si>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</si>
  <si>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</si>
  <si>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</si>
  <si>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</si>
  <si>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</si>
  <si>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</si>
  <si>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</si>
  <si>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</si>
  <si>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</si>
  <si>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</si>
  <si>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</si>
  <si>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</si>
  <si>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</si>
  <si>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</si>
  <si>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</si>
  <si>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</si>
  <si>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</si>
  <si>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</si>
  <si>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</si>
  <si>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</si>
  <si>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</si>
  <si>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</si>
  <si>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</si>
  <si>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</si>
  <si>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</si>
  <si>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</si>
  <si>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</si>
  <si>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</si>
  <si>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</si>
  <si>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</si>
  <si>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</si>
  <si>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</si>
  <si>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</si>
  <si>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</si>
  <si>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</si>
  <si>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</si>
  <si>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</si>
  <si>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</si>
  <si>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</si>
  <si>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</si>
  <si>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</si>
  <si>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</si>
  <si>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</si>
  <si>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</si>
  <si>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</si>
  <si>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</si>
  <si>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</si>
  <si>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</si>
  <si>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</si>
  <si>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</si>
  <si>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</si>
  <si>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</si>
  <si>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</si>
  <si>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</si>
  <si>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</si>
  <si>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</si>
  <si>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</si>
  <si>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</si>
  <si>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</si>
  <si>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</si>
  <si>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</si>
  <si>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</si>
  <si>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</si>
  <si>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</si>
  <si>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</si>
  <si>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</si>
  <si>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</si>
  <si>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</si>
  <si>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</si>
  <si>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</si>
  <si>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</si>
  <si>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</si>
  <si>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</si>
  <si>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</si>
  <si>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</si>
  <si>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</si>
  <si>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</si>
  <si>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</si>
  <si>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</si>
  <si>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</si>
  <si>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</si>
  <si>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</si>
  <si>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</si>
  <si>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</si>
  <si>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</si>
  <si>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</si>
  <si>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</si>
  <si>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</si>
  <si>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</si>
  <si>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</si>
  <si>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</si>
  <si>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</si>
  <si>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</si>
  <si>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</si>
  <si>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</si>
  <si>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</si>
  <si>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</si>
  <si>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</si>
  <si>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</si>
  <si>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</si>
  <si>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</si>
  <si>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</si>
  <si>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</si>
  <si>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</si>
  <si>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</si>
  <si>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</si>
  <si>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</si>
  <si>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</si>
  <si>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</si>
  <si>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</si>
  <si>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</si>
  <si>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</si>
  <si>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</si>
  <si>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</si>
  <si>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</si>
  <si>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</si>
  <si>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</si>
  <si>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</si>
  <si>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</si>
  <si>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</si>
  <si>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</si>
  <si>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</si>
  <si>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</si>
  <si>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</si>
  <si>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</si>
  <si>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</si>
  <si>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</si>
  <si>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</si>
  <si>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</si>
  <si>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</si>
  <si>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</si>
  <si>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</si>
  <si>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</si>
  <si>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</si>
  <si>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</si>
  <si>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</si>
  <si>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</si>
  <si>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</si>
  <si>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</si>
  <si>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</si>
  <si>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</si>
  <si>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</si>
  <si>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</si>
  <si>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</si>
  <si>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</si>
  <si>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</si>
  <si>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</si>
  <si>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</si>
  <si>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</si>
  <si>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</si>
  <si>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</si>
  <si>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</si>
  <si>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</si>
  <si>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</si>
  <si>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</si>
  <si>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</si>
  <si>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</si>
  <si>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</si>
  <si>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</si>
  <si>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</si>
  <si>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</si>
  <si>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</si>
  <si>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</si>
  <si>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</si>
  <si>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</si>
  <si>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</si>
  <si>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</si>
  <si>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</si>
  <si>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</si>
  <si>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</si>
  <si>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</si>
  <si>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</si>
  <si>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</si>
  <si>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</si>
  <si>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</si>
  <si>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</si>
  <si>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</si>
  <si>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</si>
  <si>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</si>
  <si>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</si>
  <si>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</si>
  <si>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</si>
  <si>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</si>
  <si>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</si>
  <si>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</si>
  <si>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</si>
  <si>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</si>
  <si>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</si>
  <si>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</si>
  <si>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</si>
  <si>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</si>
  <si>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</si>
  <si>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</si>
  <si>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</si>
  <si>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</si>
  <si>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</si>
  <si>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</si>
  <si>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</si>
  <si>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</si>
  <si>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</si>
  <si>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</si>
  <si>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</si>
  <si>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</si>
  <si>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</si>
  <si>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</si>
  <si>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</si>
  <si>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</si>
  <si>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</si>
  <si>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</si>
  <si>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</si>
  <si>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</si>
  <si>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</si>
  <si>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</si>
  <si>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</si>
  <si>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</si>
  <si>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</si>
  <si>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</si>
  <si>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</si>
  <si>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</si>
  <si>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</si>
  <si>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</si>
  <si>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</si>
  <si>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</si>
  <si>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</si>
  <si>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</si>
  <si>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</si>
  <si>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</si>
  <si>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</si>
  <si>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</si>
  <si>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</si>
  <si>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</si>
  <si>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</si>
  <si>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</si>
  <si>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</si>
  <si>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</si>
  <si>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</si>
  <si>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</si>
  <si>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</si>
  <si>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</si>
  <si>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</si>
  <si>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</si>
  <si>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</si>
  <si>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</si>
  <si>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</si>
  <si>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</si>
  <si>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</si>
  <si>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</si>
  <si>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</si>
  <si>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</si>
  <si>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</si>
  <si>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</si>
  <si>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</si>
  <si>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</si>
  <si>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</si>
  <si>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</si>
  <si>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</si>
  <si>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</si>
  <si>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</si>
  <si>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</si>
  <si>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</si>
  <si>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</si>
  <si>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</si>
  <si>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</si>
  <si>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</si>
  <si>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</si>
  <si>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</si>
  <si>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</si>
  <si>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</si>
  <si>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</si>
  <si>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</si>
  <si>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</si>
  <si>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</si>
  <si>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</si>
  <si>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</si>
  <si>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</si>
  <si>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</si>
  <si>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</si>
  <si>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</si>
  <si>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</si>
  <si>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</si>
  <si>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</si>
  <si>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</si>
  <si>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</si>
  <si>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</si>
  <si>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</si>
  <si>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</si>
  <si>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</si>
  <si>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</si>
  <si>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</si>
  <si>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</si>
  <si>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</si>
  <si>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</si>
  <si>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</si>
  <si>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</si>
  <si>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</si>
  <si>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</si>
  <si>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</si>
  <si>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</si>
  <si>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</si>
  <si>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</si>
  <si>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</si>
  <si>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</si>
  <si>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</si>
  <si>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</si>
  <si>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</si>
  <si>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</si>
  <si>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</si>
  <si>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</si>
  <si>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</si>
  <si>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</si>
  <si>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</si>
  <si>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</si>
  <si>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</si>
  <si>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</si>
  <si>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</si>
  <si>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</si>
  <si>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</si>
  <si>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</si>
  <si>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</si>
  <si>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</si>
  <si>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</si>
  <si>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</si>
  <si>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</si>
  <si>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</si>
  <si>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</si>
  <si>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</si>
  <si>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</si>
  <si>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</si>
  <si>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</si>
  <si>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</si>
  <si>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</si>
  <si>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</si>
  <si>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</si>
  <si>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</si>
  <si>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</si>
  <si>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</si>
  <si>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</si>
  <si>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</si>
  <si>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</si>
  <si>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</si>
  <si>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</si>
  <si>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</si>
  <si>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</si>
  <si>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</si>
  <si>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</si>
  <si>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</si>
  <si>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</si>
  <si>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</si>
  <si>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</si>
  <si>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</si>
  <si>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</si>
  <si>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</si>
  <si>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</si>
  <si>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</si>
  <si>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</si>
  <si>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</si>
  <si>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</si>
  <si>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</si>
  <si>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</si>
  <si>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</si>
  <si>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</si>
  <si>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</si>
  <si>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</si>
  <si>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</si>
  <si>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</si>
  <si>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</si>
  <si>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</si>
  <si>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</si>
  <si>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</si>
  <si>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</si>
  <si>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</si>
  <si>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</si>
  <si>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</si>
  <si>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</si>
  <si>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</si>
  <si>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</si>
  <si>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</si>
  <si>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</si>
  <si>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</si>
  <si>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</si>
  <si>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</si>
  <si>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</si>
  <si>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</si>
  <si>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</si>
  <si>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</si>
  <si>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</si>
  <si>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</si>
  <si>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</si>
  <si>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</si>
  <si>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</si>
  <si>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</si>
  <si>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</si>
  <si>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</si>
  <si>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</si>
  <si>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</si>
  <si>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</si>
  <si>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</si>
  <si>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</si>
  <si>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</si>
  <si>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</si>
  <si>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</si>
  <si>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</si>
  <si>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</si>
  <si>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</si>
  <si>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</si>
  <si>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</si>
  <si>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</si>
  <si>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</si>
  <si>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</si>
  <si>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</si>
  <si>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</si>
  <si>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</si>
  <si>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</si>
  <si>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</si>
  <si>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</si>
  <si>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</si>
  <si>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</si>
  <si>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</si>
  <si>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</si>
  <si>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</si>
  <si>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</si>
  <si>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</si>
  <si>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</si>
  <si>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</si>
  <si>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</si>
  <si>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</si>
  <si>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</si>
  <si>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</si>
  <si>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</si>
  <si>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</si>
  <si>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</si>
  <si>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</si>
  <si>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</si>
  <si>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</si>
  <si>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</si>
  <si>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</si>
  <si>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</si>
  <si>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</si>
  <si>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</si>
  <si>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</si>
  <si>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</si>
  <si>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</si>
  <si>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</si>
  <si>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</si>
  <si>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</si>
  <si>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</si>
  <si>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</si>
  <si>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</si>
  <si>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</si>
  <si>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</si>
  <si>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</si>
  <si>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</si>
  <si>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</si>
  <si>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</si>
  <si>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</si>
  <si>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</si>
  <si>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</si>
  <si>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</si>
  <si>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</si>
  <si>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</si>
  <si>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</si>
  <si>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</si>
  <si>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</si>
  <si>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</si>
  <si>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</si>
  <si>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</si>
  <si>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</si>
  <si>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</si>
  <si>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</si>
  <si>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</si>
  <si>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</si>
  <si>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</si>
  <si>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</si>
  <si>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</si>
  <si>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</si>
  <si>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</si>
  <si>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</si>
  <si>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</si>
  <si>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</si>
  <si>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</si>
  <si>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</si>
  <si>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</si>
  <si>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</si>
  <si>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</si>
  <si>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</si>
  <si>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</si>
  <si>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</si>
  <si>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</si>
  <si>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</si>
  <si>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</si>
  <si>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</si>
  <si>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</si>
  <si>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</si>
  <si>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</si>
  <si>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</si>
  <si>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</si>
  <si>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</si>
  <si>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</si>
  <si>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</si>
  <si>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</si>
  <si>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</si>
  <si>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</si>
  <si>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</si>
  <si>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</si>
  <si>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</si>
  <si>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</si>
  <si>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</si>
  <si>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</si>
  <si>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</si>
  <si>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</si>
  <si>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</si>
  <si>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</si>
  <si>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</si>
  <si>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</si>
  <si>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</si>
  <si>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</si>
  <si>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</si>
  <si>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</si>
  <si>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</si>
  <si>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</si>
  <si>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</si>
  <si>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</si>
  <si>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</si>
  <si>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</si>
  <si>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</si>
  <si>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</si>
  <si>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</si>
  <si>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</si>
  <si>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</si>
  <si>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</si>
  <si>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</si>
  <si>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</si>
  <si>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</si>
  <si>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</si>
  <si>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</si>
  <si>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</si>
  <si>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</si>
  <si>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</si>
  <si>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</si>
  <si>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</si>
  <si>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</si>
  <si>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</si>
  <si>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</si>
  <si>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</si>
  <si>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</si>
  <si>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</si>
  <si>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</si>
  <si>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</si>
  <si>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</si>
  <si>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</si>
  <si>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</si>
  <si>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</si>
  <si>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</si>
  <si>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</si>
  <si>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</si>
  <si>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</si>
  <si>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</si>
  <si>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</si>
  <si>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</si>
  <si>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</si>
  <si>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</si>
  <si>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</si>
  <si>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</si>
  <si>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</si>
  <si>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</si>
  <si>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</si>
  <si>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</si>
  <si>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</si>
  <si>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</si>
  <si>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</si>
  <si>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</si>
  <si>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</si>
  <si>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</si>
  <si>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</si>
  <si>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</si>
  <si>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</si>
  <si>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</si>
  <si>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</si>
  <si>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</si>
  <si>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</si>
  <si>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</si>
  <si>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</si>
  <si>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</si>
  <si>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</si>
  <si>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</si>
  <si>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</si>
  <si>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</si>
  <si>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</si>
  <si>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</si>
  <si>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</si>
  <si>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</si>
  <si>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</si>
  <si>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</si>
  <si>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</si>
  <si>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</si>
  <si>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</si>
  <si>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</si>
  <si>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</si>
  <si>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</si>
  <si>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</si>
  <si>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</si>
  <si>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</si>
  <si>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</si>
  <si>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</si>
  <si>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</si>
  <si>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</si>
  <si>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</si>
  <si>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</si>
  <si>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</si>
  <si>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</si>
  <si>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</si>
  <si>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</si>
  <si>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</si>
  <si>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</si>
  <si>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</si>
  <si>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</si>
  <si>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</si>
  <si>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</si>
  <si>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</si>
  <si>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</si>
  <si>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</si>
  <si>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</si>
  <si>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</si>
  <si>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</si>
  <si>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</si>
  <si>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</si>
  <si>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</si>
  <si>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</si>
  <si>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</si>
  <si>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</si>
  <si>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</si>
  <si>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</si>
  <si>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</si>
  <si>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</si>
  <si>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</si>
  <si>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</si>
  <si>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</si>
  <si>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</si>
  <si>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</si>
  <si>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</si>
  <si>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</si>
  <si>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</si>
  <si>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</si>
  <si>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</si>
  <si>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</si>
  <si>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</si>
  <si>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</si>
  <si>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</si>
  <si>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</si>
  <si>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</si>
  <si>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</si>
  <si>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</si>
  <si>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</si>
  <si>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</si>
  <si>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</si>
  <si>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</si>
  <si>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</si>
  <si>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</si>
  <si>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</si>
  <si>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</si>
  <si>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</si>
  <si>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</si>
  <si>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</si>
  <si>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</si>
  <si>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</si>
  <si>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</si>
  <si>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</si>
  <si>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</si>
  <si>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</si>
  <si>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</si>
  <si>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</si>
  <si>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</si>
  <si>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</si>
  <si>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</si>
  <si>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</si>
  <si>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</si>
  <si>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</si>
  <si>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</si>
  <si>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</si>
  <si>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</si>
  <si>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</si>
  <si>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</si>
  <si>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</si>
  <si>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</si>
  <si>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</si>
  <si>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</si>
  <si>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</si>
  <si>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</si>
  <si>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</si>
  <si>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</si>
  <si>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</si>
  <si>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</si>
  <si>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</si>
  <si>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</si>
  <si>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</si>
  <si>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</si>
  <si>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</si>
  <si>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</si>
  <si>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</si>
  <si>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</si>
  <si>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</si>
  <si>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</si>
  <si>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</si>
  <si>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</si>
  <si>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</si>
  <si>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</si>
  <si>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</si>
  <si>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</si>
  <si>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</si>
  <si>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</si>
  <si>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</si>
  <si>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</si>
  <si>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</si>
  <si>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</si>
  <si>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</si>
  <si>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</si>
  <si>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</si>
  <si>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</si>
  <si>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</si>
  <si>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</si>
  <si>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</si>
  <si>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</si>
  <si>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</si>
  <si>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</si>
  <si>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</si>
  <si>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</si>
  <si>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</si>
  <si>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</si>
  <si>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</si>
  <si>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</si>
  <si>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</si>
  <si>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</si>
  <si>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</si>
  <si>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</si>
  <si>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</si>
  <si>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</si>
  <si>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</si>
  <si>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</si>
  <si>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</si>
  <si>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</si>
  <si>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</si>
  <si>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</si>
  <si>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</si>
  <si>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</si>
  <si>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</si>
  <si>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</si>
  <si>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</si>
  <si>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</si>
  <si>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</si>
  <si>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</si>
  <si>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</si>
  <si>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</si>
  <si>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</si>
  <si>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</si>
  <si>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</si>
  <si>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</si>
  <si>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</si>
  <si>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</si>
  <si>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</si>
  <si>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</si>
  <si>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</si>
  <si>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</si>
  <si>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</si>
  <si>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</si>
  <si>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</si>
  <si>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</si>
  <si>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</si>
  <si>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</si>
  <si>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</si>
  <si>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</si>
  <si>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</si>
  <si>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</si>
  <si>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</si>
  <si>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</si>
  <si>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</si>
  <si>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</si>
  <si>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</si>
  <si>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</si>
  <si>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</si>
  <si>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</si>
  <si>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</si>
  <si>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</si>
  <si>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</si>
  <si>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</si>
  <si>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</si>
  <si>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</si>
  <si>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</si>
  <si>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</si>
  <si>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</si>
  <si>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</si>
  <si>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</si>
  <si>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</si>
  <si>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</si>
  <si>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</si>
  <si>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</si>
  <si>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</si>
  <si>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</si>
  <si>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</si>
  <si>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</si>
  <si>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</si>
  <si>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</si>
  <si>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</si>
  <si>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</si>
  <si>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</si>
  <si>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</si>
  <si>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</si>
  <si>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</si>
  <si>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</si>
  <si>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</si>
  <si>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</si>
  <si>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</si>
  <si>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</si>
  <si>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</si>
  <si>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</si>
  <si>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</si>
  <si>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</si>
  <si>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</si>
  <si>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</si>
  <si>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</si>
  <si>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</si>
  <si>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</si>
  <si>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</si>
  <si>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</si>
  <si>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</si>
  <si>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</si>
  <si>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</si>
  <si>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</si>
  <si>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</si>
  <si>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</si>
  <si>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</si>
  <si>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</si>
  <si>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</si>
  <si>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</si>
  <si>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</si>
  <si>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</si>
  <si>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</si>
  <si>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</si>
  <si>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</si>
  <si>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</si>
  <si>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</si>
  <si>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</si>
  <si>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</si>
  <si>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</si>
  <si>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</si>
  <si>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</si>
  <si>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</si>
  <si>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</si>
  <si>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</si>
  <si>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</si>
  <si>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</si>
  <si>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</si>
  <si>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</si>
  <si>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</si>
  <si>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</si>
  <si>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</si>
  <si>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</si>
  <si>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</si>
  <si>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</si>
  <si>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</si>
  <si>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</si>
  <si>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</si>
  <si>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</si>
  <si>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</si>
  <si>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</si>
  <si>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</si>
  <si>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</si>
  <si>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</si>
  <si>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</si>
  <si>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</si>
  <si>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</si>
  <si>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</si>
  <si>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</si>
  <si>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</si>
  <si>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</si>
  <si>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</si>
  <si>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</si>
  <si>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</si>
  <si>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</si>
  <si>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</si>
  <si>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</si>
  <si>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</si>
  <si>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</si>
  <si>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</si>
  <si>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</si>
  <si>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</si>
  <si>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</si>
  <si>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</si>
  <si>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</si>
  <si>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</si>
  <si>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</si>
  <si>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</si>
  <si>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</si>
  <si>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</si>
  <si>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</si>
  <si>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</si>
  <si>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</si>
  <si>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</si>
  <si>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</si>
  <si>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</si>
  <si>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</si>
  <si>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</si>
  <si>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</si>
  <si>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</si>
  <si>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</si>
  <si>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</si>
  <si>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</si>
  <si>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</si>
  <si>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</si>
  <si>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</si>
  <si>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</si>
  <si>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</si>
  <si>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</si>
  <si>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</si>
  <si>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</si>
  <si>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</si>
  <si>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</si>
  <si>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</si>
  <si>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</si>
  <si>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</si>
  <si>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</si>
  <si>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</si>
  <si>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</si>
  <si>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</si>
  <si>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</si>
  <si>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</si>
  <si>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</si>
  <si>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</si>
  <si>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</si>
  <si>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</si>
  <si>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</si>
  <si>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</si>
  <si>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</si>
  <si>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</si>
  <si>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</si>
  <si>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</si>
  <si>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</si>
  <si>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</si>
  <si>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</si>
  <si>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</si>
  <si>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</si>
  <si>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</si>
  <si>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</si>
  <si>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</si>
  <si>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</si>
  <si>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</si>
  <si>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</si>
  <si>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</si>
  <si>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</si>
  <si>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</si>
  <si>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</si>
  <si>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</si>
  <si>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</si>
  <si>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</si>
  <si>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</si>
  <si>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</si>
  <si>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</si>
  <si>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</si>
  <si>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</si>
  <si>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</si>
  <si>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</si>
  <si>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</si>
  <si>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</si>
  <si>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</si>
  <si>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</si>
  <si>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</si>
  <si>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</si>
  <si>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</si>
  <si>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</si>
  <si>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</si>
  <si>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</si>
  <si>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</si>
  <si>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</si>
  <si>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</si>
  <si>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</si>
  <si>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</si>
  <si>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</si>
  <si>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</si>
  <si>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</si>
  <si>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</si>
  <si>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</si>
  <si>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</si>
  <si>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</si>
  <si>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</si>
  <si>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</si>
  <si>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</si>
  <si>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</si>
  <si>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</si>
  <si>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</si>
  <si>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</si>
  <si>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</si>
  <si>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</si>
  <si>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</si>
  <si>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</si>
  <si>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</si>
  <si>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</si>
  <si>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</si>
  <si>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</si>
  <si>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</si>
  <si>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</si>
  <si>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</si>
  <si>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</si>
  <si>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</si>
  <si>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</si>
  <si>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</si>
  <si>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</si>
  <si>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</si>
  <si>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</si>
  <si>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</si>
  <si>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</si>
  <si>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</si>
  <si>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</si>
  <si>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</si>
  <si>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</si>
  <si>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</si>
  <si>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</si>
  <si>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</si>
  <si>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</si>
  <si>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</si>
  <si>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</si>
  <si>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</si>
  <si>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</si>
  <si>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</si>
  <si>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</si>
  <si>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</si>
  <si>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</si>
  <si>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</si>
  <si>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</si>
  <si>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</si>
  <si>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</si>
  <si>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</si>
  <si>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</si>
  <si>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</si>
  <si>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</si>
  <si>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</si>
  <si>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</si>
  <si>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</si>
  <si>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</si>
  <si>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</si>
  <si>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</si>
  <si>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</si>
  <si>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</si>
  <si>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</si>
  <si>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</si>
  <si>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</si>
  <si>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</si>
  <si>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</si>
  <si>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</si>
  <si>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</si>
  <si>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</si>
  <si>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</si>
  <si>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</si>
  <si>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</si>
  <si>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</si>
  <si>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</si>
  <si>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</si>
  <si>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</si>
  <si>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</si>
  <si>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</si>
  <si>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</si>
  <si>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</si>
  <si>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</si>
  <si>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</si>
  <si>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</si>
  <si>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</si>
  <si>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</si>
  <si>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</si>
  <si>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</si>
  <si>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</si>
  <si>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</si>
  <si>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</si>
  <si>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</si>
  <si>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</si>
  <si>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</si>
  <si>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</si>
  <si>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</si>
  <si>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</si>
  <si>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</si>
  <si>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</si>
  <si>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</si>
  <si>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</si>
  <si>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</si>
  <si>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</si>
  <si>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</si>
  <si>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</si>
  <si>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</si>
  <si>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</si>
  <si>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</si>
  <si>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</si>
  <si>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</si>
  <si>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</si>
  <si>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</si>
  <si>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</si>
  <si>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</si>
  <si>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</si>
  <si>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</si>
  <si>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</si>
  <si>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</si>
  <si>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</si>
  <si>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</si>
  <si>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</si>
  <si>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</si>
  <si>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</si>
  <si>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</si>
  <si>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</si>
  <si>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</si>
  <si>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</si>
  <si>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</si>
  <si>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</si>
  <si>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</si>
  <si>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</si>
  <si>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</si>
  <si>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</si>
  <si>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</si>
  <si>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</si>
  <si>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</si>
  <si>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</si>
  <si>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</si>
  <si>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</si>
  <si>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</si>
  <si>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</si>
  <si>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</si>
  <si>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</si>
  <si>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</si>
  <si>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</si>
  <si>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</si>
  <si>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</si>
  <si>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</si>
  <si>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</si>
  <si>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</si>
  <si>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</si>
  <si>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</si>
  <si>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</si>
  <si>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</si>
  <si>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</si>
  <si>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</si>
  <si>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</si>
  <si>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</si>
  <si>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</si>
  <si>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</si>
  <si>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</si>
  <si>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</si>
  <si>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</si>
  <si>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</si>
  <si>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</si>
  <si>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</si>
  <si>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</si>
  <si>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</si>
  <si>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</si>
  <si>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</si>
  <si>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</si>
  <si>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</si>
  <si>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</si>
  <si>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</si>
  <si>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</si>
  <si>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</si>
  <si>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</si>
  <si>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</si>
  <si>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</si>
  <si>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</si>
  <si>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</si>
  <si>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</si>
  <si>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</si>
  <si>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</si>
  <si>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</si>
  <si>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</si>
  <si>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</si>
  <si>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</si>
  <si>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</si>
  <si>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</si>
  <si>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</si>
  <si>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</si>
  <si>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</si>
  <si>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</si>
  <si>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</si>
  <si>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</si>
  <si>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</si>
  <si>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</si>
  <si>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</si>
  <si>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</si>
  <si>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</si>
  <si>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</si>
  <si>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</si>
  <si>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</si>
  <si>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</si>
  <si>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</si>
  <si>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</si>
  <si>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</si>
  <si>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</si>
  <si>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</si>
  <si>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</si>
  <si>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</si>
  <si>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</si>
  <si>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</si>
  <si>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</si>
  <si>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</si>
  <si>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</si>
  <si>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</si>
  <si>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</si>
  <si>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</si>
  <si>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</si>
  <si>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</si>
  <si>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</si>
  <si>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</si>
  <si>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</si>
  <si>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</si>
  <si>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</si>
  <si>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</si>
  <si>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</si>
  <si>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</si>
  <si>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</si>
  <si>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</si>
  <si>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</si>
  <si>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</si>
  <si>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</si>
  <si>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</si>
  <si>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</si>
  <si>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</si>
  <si>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</si>
  <si>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</si>
  <si>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</si>
  <si>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</si>
  <si>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</si>
  <si>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</si>
  <si>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</si>
  <si>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</si>
  <si>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</si>
  <si>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</si>
  <si>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</si>
  <si>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</si>
  <si>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</si>
  <si>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</si>
  <si>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</si>
  <si>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</si>
  <si>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</si>
  <si>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</si>
  <si>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</si>
  <si>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</si>
  <si>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</si>
  <si>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</si>
  <si>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</si>
  <si>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</si>
  <si>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</si>
  <si>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</si>
  <si>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</si>
  <si>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</si>
  <si>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</si>
  <si>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</si>
  <si>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</si>
  <si>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</si>
  <si>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</si>
  <si>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</si>
  <si>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</si>
  <si>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</si>
  <si>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</si>
  <si>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</si>
  <si>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</si>
  <si>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</si>
  <si>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</si>
  <si>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</si>
  <si>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</si>
  <si>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</si>
  <si>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</si>
  <si>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</si>
  <si>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</si>
  <si>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</si>
  <si>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</si>
  <si>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</si>
  <si>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</si>
  <si>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</si>
  <si>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</si>
  <si>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</si>
  <si>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</si>
  <si>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</si>
  <si>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</si>
  <si>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</si>
  <si>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</si>
  <si>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</si>
  <si>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</si>
  <si>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</si>
  <si>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</si>
  <si>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</si>
  <si>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</si>
  <si>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</si>
  <si>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</si>
  <si>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</si>
  <si>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</si>
  <si>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</si>
  <si>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</si>
  <si>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</si>
  <si>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</si>
  <si>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</si>
  <si>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</si>
  <si>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</si>
  <si>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</si>
  <si>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</si>
  <si>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</si>
  <si>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</si>
  <si>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</si>
  <si>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</si>
  <si>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</si>
  <si>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</si>
  <si>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</si>
  <si>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</si>
  <si>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</si>
  <si>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</si>
  <si>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</si>
  <si>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</si>
  <si>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</si>
  <si>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</si>
  <si>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</si>
  <si>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</si>
  <si>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</si>
  <si>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</si>
  <si>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</si>
  <si>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</si>
  <si>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</si>
  <si>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</si>
  <si>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</si>
  <si>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</si>
  <si>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</si>
  <si>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</si>
  <si>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</si>
  <si>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</si>
  <si>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</si>
  <si>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</si>
  <si>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</si>
  <si>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</si>
  <si>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</si>
  <si>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</si>
  <si>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</si>
  <si>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</si>
  <si>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</si>
  <si>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</si>
  <si>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</si>
  <si>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</si>
  <si>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</si>
  <si>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</si>
  <si>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</si>
  <si>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</si>
  <si>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</si>
  <si>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</si>
  <si>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</si>
  <si>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</si>
  <si>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</si>
  <si>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</si>
  <si>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</si>
  <si>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</si>
  <si>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</si>
  <si>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</si>
  <si>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</si>
  <si>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</si>
  <si>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</si>
  <si>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</si>
  <si>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</si>
  <si>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</si>
  <si>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</si>
  <si>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</si>
  <si>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</si>
  <si>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</si>
  <si>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</si>
  <si>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</si>
  <si>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</si>
  <si>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</si>
  <si>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</si>
  <si>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</si>
  <si>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</si>
  <si>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</si>
  <si>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</si>
  <si>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</si>
  <si>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</si>
  <si>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</si>
  <si>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</si>
  <si>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</si>
  <si>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</si>
  <si>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</si>
  <si>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</si>
  <si>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</si>
  <si>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</si>
  <si>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</si>
  <si>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</si>
  <si>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</si>
  <si>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</si>
  <si>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</si>
  <si>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</si>
  <si>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</si>
  <si>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</si>
  <si>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</si>
  <si>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</si>
  <si>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</si>
  <si>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</si>
  <si>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</si>
  <si>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</si>
  <si>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</si>
  <si>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</si>
  <si>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</si>
  <si>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</si>
  <si>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</si>
  <si>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</si>
  <si>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</si>
  <si>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</si>
  <si>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</si>
  <si>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</si>
  <si>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</si>
  <si>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</si>
  <si>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</si>
  <si>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</si>
  <si>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</si>
  <si>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</si>
  <si>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</si>
  <si>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</si>
  <si>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</si>
  <si>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</si>
  <si>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</si>
  <si>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</si>
  <si>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</si>
  <si>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</si>
  <si>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</si>
  <si>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</si>
  <si>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</si>
  <si>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</si>
  <si>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</si>
  <si>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</si>
  <si>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</si>
  <si>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</si>
  <si>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</si>
  <si>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</si>
  <si>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</si>
  <si>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</si>
  <si>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</si>
  <si>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</si>
  <si>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</si>
  <si>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</si>
  <si>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</si>
  <si>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</si>
  <si>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</si>
  <si>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</si>
  <si>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</si>
  <si>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</si>
  <si>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</si>
  <si>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</si>
  <si>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</si>
  <si>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</si>
  <si>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</si>
  <si>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</si>
  <si>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</si>
  <si>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</si>
  <si>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</si>
  <si>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</si>
  <si>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</si>
  <si>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</si>
  <si>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</si>
  <si>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</si>
  <si>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</si>
  <si>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</si>
  <si>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</si>
  <si>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</si>
  <si>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</si>
  <si>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</si>
  <si>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</si>
  <si>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</si>
  <si>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</si>
  <si>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</si>
  <si>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</si>
  <si>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</si>
  <si>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</si>
  <si>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</si>
  <si>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</si>
  <si>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</si>
  <si>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</si>
  <si>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</si>
  <si>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</si>
  <si>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</si>
  <si>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</si>
  <si>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</si>
  <si>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</si>
  <si>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</si>
  <si>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</si>
  <si>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</si>
  <si>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</si>
  <si>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</si>
  <si>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</si>
  <si>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</si>
  <si>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</si>
  <si>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</si>
  <si>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</si>
  <si>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</si>
  <si>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</si>
  <si>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</si>
  <si>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</si>
  <si>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</si>
  <si>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</si>
  <si>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</si>
  <si>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</si>
  <si>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</si>
  <si>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</si>
  <si>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</si>
  <si>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</si>
  <si>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</si>
  <si>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</si>
  <si>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</si>
  <si>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</si>
  <si>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</si>
  <si>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</si>
  <si>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</si>
  <si>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</si>
  <si>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</si>
  <si>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</si>
  <si>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</si>
  <si>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</si>
  <si>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</si>
  <si>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</si>
  <si>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</si>
  <si>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</si>
  <si>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</si>
  <si>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</si>
  <si>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</si>
  <si>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</si>
  <si>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</si>
  <si>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</si>
  <si>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</si>
  <si>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</si>
  <si>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</si>
  <si>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</si>
  <si>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</si>
  <si>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</si>
  <si>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</si>
  <si>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</si>
  <si>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</si>
  <si>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</si>
  <si>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</si>
  <si>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</si>
  <si>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</si>
  <si>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</si>
  <si>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</si>
  <si>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</si>
  <si>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</si>
  <si>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</si>
  <si>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</si>
  <si>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</si>
  <si>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</si>
  <si>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</si>
  <si>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</si>
  <si>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</si>
  <si>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</si>
  <si>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</si>
  <si>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</si>
  <si>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</si>
  <si>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</si>
  <si>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</si>
  <si>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</si>
  <si>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</si>
  <si>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</si>
  <si>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</si>
  <si>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</si>
  <si>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</si>
  <si>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</si>
  <si>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</si>
  <si>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</si>
  <si>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</si>
  <si>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</si>
  <si>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</si>
  <si>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</si>
  <si>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</si>
  <si>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</si>
  <si>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</si>
  <si>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</si>
  <si>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</si>
  <si>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</si>
  <si>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</si>
  <si>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</si>
  <si>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</si>
  <si>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</si>
  <si>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</si>
  <si>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</si>
  <si>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</si>
  <si>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</si>
  <si>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</si>
  <si>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</si>
  <si>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</si>
  <si>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</si>
  <si>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</si>
  <si>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</si>
  <si>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</si>
  <si>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</si>
  <si>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</si>
  <si>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</si>
  <si>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</si>
  <si>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</si>
  <si>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</si>
  <si>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</si>
  <si>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</si>
  <si>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</si>
  <si>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</si>
  <si>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</si>
  <si>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</si>
  <si>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</si>
  <si>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</si>
  <si>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</si>
  <si>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</si>
  <si>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</si>
  <si>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</si>
  <si>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</si>
  <si>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</si>
  <si>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</si>
  <si>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</si>
  <si>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</si>
  <si>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</si>
  <si>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</si>
  <si>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</si>
  <si>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</si>
  <si>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</si>
  <si>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</si>
  <si>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</si>
  <si>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</si>
  <si>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</si>
  <si>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</si>
  <si>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</si>
  <si>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</si>
  <si>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</si>
  <si>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</si>
  <si>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</si>
  <si>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</si>
  <si>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</si>
  <si>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</si>
  <si>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</si>
  <si>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</si>
  <si>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</si>
  <si>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</si>
  <si>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</si>
  <si>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</si>
  <si>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</si>
  <si>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</si>
  <si>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</si>
  <si>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</si>
  <si>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</si>
  <si>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</si>
  <si>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</si>
  <si>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</si>
  <si>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</si>
  <si>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</si>
  <si>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</si>
  <si>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</si>
  <si>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</si>
  <si>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</si>
  <si>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</si>
  <si>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</si>
  <si>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</si>
  <si>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</si>
  <si>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</si>
  <si>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</si>
  <si>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</si>
  <si>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</si>
  <si>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</si>
  <si>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</si>
  <si>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</si>
  <si>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</si>
  <si>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</si>
  <si>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</si>
  <si>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</si>
  <si>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</si>
  <si>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</si>
  <si>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</si>
  <si>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</si>
  <si>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</si>
  <si>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</si>
  <si>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</si>
  <si>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</si>
  <si>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</si>
  <si>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</si>
  <si>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</si>
  <si>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</si>
  <si>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</si>
  <si>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</si>
  <si>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</si>
  <si>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</si>
  <si>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</si>
  <si>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</si>
  <si>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</si>
  <si>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</si>
  <si>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</si>
  <si>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</si>
  <si>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</si>
  <si>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</si>
  <si>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</si>
  <si>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</si>
  <si>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</si>
  <si>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</si>
  <si>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</si>
  <si>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</si>
  <si>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</si>
  <si>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</si>
  <si>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</si>
  <si>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</si>
  <si>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</si>
  <si>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</si>
  <si>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</si>
  <si>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</si>
  <si>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</si>
  <si>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</si>
  <si>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</si>
  <si>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</si>
  <si>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</si>
  <si>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</si>
  <si>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</si>
  <si>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</si>
  <si>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</si>
  <si>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</si>
  <si>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</si>
  <si>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</si>
  <si>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</si>
  <si>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</si>
  <si>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</si>
  <si>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</si>
  <si>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</si>
  <si>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</si>
  <si>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</si>
  <si>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</si>
  <si>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</si>
  <si>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</si>
  <si>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</si>
  <si>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</si>
  <si>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</si>
  <si>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</si>
  <si>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</si>
  <si>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</si>
  <si>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</si>
  <si>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</si>
  <si>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</si>
  <si>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</si>
  <si>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</si>
  <si>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</si>
  <si>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</si>
  <si>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</si>
  <si>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</si>
  <si>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</si>
  <si>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</si>
  <si>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</si>
  <si>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</si>
  <si>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</si>
  <si>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</si>
  <si>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</si>
  <si>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</si>
  <si>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</si>
  <si>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</si>
  <si>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</si>
  <si>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</si>
  <si>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</si>
  <si>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</si>
  <si>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</si>
  <si>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</si>
  <si>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</si>
  <si>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</si>
  <si>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</si>
  <si>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</si>
  <si>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</si>
  <si>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</si>
  <si>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</si>
  <si>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</si>
  <si>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</si>
  <si>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</si>
  <si>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</si>
  <si>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</si>
  <si>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</si>
  <si>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</si>
  <si>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</si>
  <si>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</si>
  <si>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</si>
  <si>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</si>
  <si>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</si>
  <si>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</si>
  <si>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</si>
  <si>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</si>
  <si>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</si>
  <si>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</si>
  <si>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</si>
  <si>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</si>
  <si>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</si>
  <si>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</si>
  <si>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</si>
  <si>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</si>
  <si>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</si>
  <si>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</si>
  <si>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</si>
  <si>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</si>
  <si>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</si>
  <si>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</si>
  <si>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</si>
  <si>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</si>
  <si>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</si>
  <si>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</si>
  <si>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</si>
  <si>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</si>
  <si>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</si>
  <si>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</si>
  <si>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</si>
  <si>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</si>
  <si>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</si>
  <si>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</si>
  <si>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</si>
  <si>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</si>
  <si>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</si>
  <si>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</si>
  <si>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</si>
  <si>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</si>
  <si>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</si>
  <si>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</si>
  <si>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</si>
  <si>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</si>
  <si>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</si>
  <si>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</si>
  <si>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</si>
  <si>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</si>
  <si>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</si>
  <si>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</si>
  <si>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</si>
  <si>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</si>
  <si>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</si>
  <si>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</si>
  <si>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</si>
  <si>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</si>
  <si>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</si>
  <si>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</si>
  <si>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</si>
  <si>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</si>
  <si>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</si>
  <si>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</si>
  <si>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</si>
  <si>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</si>
  <si>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</si>
  <si>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</si>
  <si>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</si>
  <si>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</si>
  <si>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</si>
  <si>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</si>
  <si>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</si>
  <si>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</si>
  <si>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</si>
  <si>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</si>
  <si>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</si>
  <si>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</si>
  <si>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</si>
  <si>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</si>
  <si>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</si>
  <si>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</si>
  <si>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</si>
  <si>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</si>
  <si>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</si>
  <si>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</si>
  <si>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</si>
  <si>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</si>
  <si>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</si>
  <si>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</si>
  <si>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</si>
  <si>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</si>
  <si>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</si>
  <si>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</si>
  <si>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</si>
  <si>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</si>
  <si>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</si>
  <si>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</si>
  <si>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</si>
  <si>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</si>
  <si>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</si>
  <si>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</si>
  <si>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</si>
  <si>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</si>
  <si>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</si>
  <si>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</si>
  <si>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</si>
  <si>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</si>
  <si>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</si>
  <si>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</si>
  <si>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</si>
  <si>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</si>
  <si>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</si>
  <si>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</si>
  <si>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</si>
  <si>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</si>
  <si>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</si>
  <si>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</si>
  <si>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</si>
  <si>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</si>
  <si>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</si>
  <si>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</si>
  <si>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</si>
  <si>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</si>
  <si>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</si>
  <si>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</si>
  <si>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</si>
  <si>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</si>
  <si>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</si>
  <si>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</si>
  <si>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</si>
  <si>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</si>
  <si>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</si>
  <si>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</si>
  <si>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</si>
  <si>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</si>
  <si>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</si>
  <si>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</si>
  <si>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</si>
  <si>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</si>
  <si>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</si>
  <si>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</si>
  <si>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</si>
  <si>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</si>
  <si>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</si>
  <si>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</si>
  <si>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</si>
  <si>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</si>
  <si>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</si>
  <si>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</si>
  <si>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</si>
  <si>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</si>
  <si>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</si>
  <si>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</si>
  <si>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</si>
  <si>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</si>
  <si>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</si>
  <si>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</si>
  <si>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</si>
  <si>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</si>
  <si>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</si>
  <si>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</si>
  <si>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</si>
  <si>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</si>
  <si>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</si>
  <si>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</si>
  <si>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</si>
  <si>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</si>
  <si>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</si>
  <si>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</si>
  <si>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</si>
  <si>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</si>
  <si>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</si>
  <si>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</si>
  <si>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</si>
  <si>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</si>
  <si>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</si>
  <si>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</si>
  <si>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</si>
  <si>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</si>
  <si>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</si>
  <si>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</si>
  <si>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</si>
  <si>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</si>
  <si>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</si>
  <si>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</si>
  <si>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</si>
  <si>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</si>
  <si>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</si>
  <si>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</si>
  <si>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</si>
  <si>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</si>
  <si>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</si>
  <si>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</si>
  <si>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</si>
  <si>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</si>
  <si>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</si>
  <si>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</si>
  <si>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</si>
  <si>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</si>
  <si>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</si>
  <si>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</si>
  <si>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</si>
  <si>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</si>
  <si>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</si>
  <si>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</si>
  <si>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</si>
  <si>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</si>
  <si>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</si>
  <si>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</si>
  <si>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</si>
  <si>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</si>
  <si>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</si>
  <si>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</si>
  <si>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</si>
  <si>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</si>
  <si>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</si>
  <si>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</si>
  <si>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</si>
  <si>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</si>
  <si>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</si>
  <si>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</si>
  <si>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</si>
  <si>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</si>
  <si>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</si>
  <si>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</si>
  <si>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</si>
  <si>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</si>
  <si>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</si>
  <si>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</si>
  <si>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</si>
  <si>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</si>
  <si>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</si>
  <si>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</si>
  <si>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</si>
  <si>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</si>
  <si>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</si>
  <si>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</si>
  <si>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</si>
  <si>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</si>
  <si>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</si>
  <si>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</si>
  <si>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</si>
  <si>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</si>
  <si>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</si>
  <si>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</si>
  <si>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</si>
  <si>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</si>
  <si>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</si>
  <si>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</si>
  <si>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</si>
  <si>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</si>
  <si>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</si>
  <si>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</si>
  <si>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</si>
  <si>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</si>
  <si>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</si>
  <si>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</si>
  <si>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</si>
  <si>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</si>
  <si>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</si>
  <si>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</si>
  <si>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</si>
  <si>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</si>
  <si>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</si>
  <si>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</si>
  <si>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</si>
  <si>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</si>
  <si>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</si>
  <si>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</si>
  <si>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</si>
  <si>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</si>
  <si>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</si>
  <si>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</si>
  <si>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</si>
  <si>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</si>
  <si>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</si>
  <si>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</si>
  <si>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</si>
  <si>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</si>
  <si>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</si>
  <si>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</si>
  <si>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</si>
  <si>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</si>
  <si>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</si>
  <si>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</si>
  <si>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</si>
  <si>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</si>
  <si>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</si>
  <si>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</si>
  <si>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</si>
  <si>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</si>
  <si>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</si>
  <si>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</si>
  <si>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</si>
  <si>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</si>
  <si>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</si>
  <si>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</si>
  <si>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</si>
  <si>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</si>
  <si>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</si>
  <si>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</si>
  <si>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</si>
  <si>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</si>
  <si>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</si>
  <si>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</si>
  <si>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</si>
  <si>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</si>
  <si>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</si>
  <si>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</si>
  <si>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</si>
  <si>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</si>
  <si>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</si>
  <si>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</si>
  <si>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</si>
  <si>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</si>
  <si>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</si>
  <si>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</si>
  <si>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</si>
  <si>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</si>
  <si>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</si>
  <si>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</si>
  <si>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</si>
  <si>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</si>
  <si>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</si>
  <si>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</si>
  <si>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</si>
  <si>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</si>
  <si>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</si>
  <si>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</si>
  <si>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</si>
  <si>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</si>
  <si>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</si>
  <si>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</si>
  <si>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</si>
  <si>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</si>
  <si>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</si>
  <si>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</si>
  <si>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</si>
  <si>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</si>
  <si>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</si>
  <si>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</si>
  <si>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</si>
  <si>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</si>
  <si>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</si>
  <si>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</si>
  <si>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</si>
  <si>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</si>
  <si>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</si>
  <si>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</si>
  <si>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</si>
  <si>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</si>
  <si>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</si>
  <si>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</si>
  <si>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</si>
  <si>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</si>
  <si>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</si>
  <si>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</si>
  <si>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</si>
  <si>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</si>
  <si>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</si>
  <si>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</si>
  <si>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</si>
  <si>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</si>
  <si>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</si>
  <si>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</si>
  <si>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</si>
  <si>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</si>
  <si>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</si>
  <si>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</si>
  <si>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</si>
  <si>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</si>
  <si>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</si>
  <si>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</si>
  <si>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</si>
  <si>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</si>
  <si>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</si>
  <si>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</si>
  <si>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</si>
  <si>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</si>
  <si>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</si>
  <si>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</si>
  <si>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</si>
  <si>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</si>
  <si>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</si>
  <si>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</si>
  <si>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</si>
  <si>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</si>
  <si>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</si>
  <si>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</si>
  <si>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</si>
  <si>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</si>
  <si>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</si>
  <si>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</si>
  <si>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</si>
  <si>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</si>
  <si>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</si>
  <si>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</si>
  <si>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</si>
  <si>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</si>
  <si>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</si>
  <si>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</si>
  <si>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</si>
  <si>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</si>
  <si>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</si>
  <si>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</si>
  <si>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</si>
  <si>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</si>
  <si>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</si>
  <si>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</si>
  <si>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</si>
  <si>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</si>
  <si>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</si>
  <si>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</si>
  <si>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</si>
  <si>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</si>
  <si>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</si>
  <si>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</si>
  <si>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</si>
  <si>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</si>
  <si>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</si>
  <si>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</si>
  <si>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</si>
  <si>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</si>
  <si>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</si>
  <si>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</si>
  <si>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</si>
  <si>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</si>
  <si>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</si>
  <si>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</si>
  <si>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</si>
  <si>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</si>
  <si>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</si>
  <si>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</si>
  <si>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</si>
  <si>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</si>
  <si>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</si>
  <si>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</si>
  <si>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</si>
  <si>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</si>
  <si>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</si>
  <si>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</si>
  <si>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</si>
  <si>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</si>
  <si>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</si>
  <si>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</si>
  <si>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</si>
  <si>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</si>
  <si>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</si>
  <si>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</si>
  <si>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</si>
  <si>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</si>
  <si>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</si>
  <si>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</si>
  <si>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</si>
  <si>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</si>
  <si>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</si>
  <si>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</si>
  <si>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</si>
  <si>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</si>
  <si>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</si>
  <si>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</si>
  <si>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</si>
  <si>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</si>
  <si>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</si>
  <si>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</si>
  <si>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</si>
  <si>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</si>
  <si>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</si>
  <si>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</si>
  <si>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</si>
  <si>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</si>
  <si>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</si>
  <si>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</si>
  <si>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</si>
  <si>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</si>
  <si>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</si>
  <si>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</si>
  <si>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</si>
  <si>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</si>
  <si>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</si>
  <si>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</si>
  <si>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</si>
  <si>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</si>
  <si>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</si>
  <si>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</si>
  <si>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</si>
  <si>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</si>
  <si>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</si>
  <si>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</si>
  <si>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</si>
  <si>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</si>
  <si>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</si>
  <si>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</si>
  <si>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</si>
  <si>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</si>
  <si>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</si>
  <si>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</si>
  <si>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</si>
  <si>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</si>
  <si>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</si>
  <si>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</si>
  <si>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</si>
  <si>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</si>
  <si>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</si>
  <si>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</si>
  <si>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</si>
  <si>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</si>
  <si>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</si>
  <si>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</si>
  <si>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</si>
  <si>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</si>
  <si>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</si>
  <si>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</si>
  <si>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</si>
  <si>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</si>
  <si>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</si>
  <si>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</si>
  <si>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</si>
  <si>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</si>
  <si>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</si>
  <si>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</si>
  <si>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</si>
  <si>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</si>
  <si>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</si>
  <si>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</si>
  <si>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</si>
  <si>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</si>
  <si>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</si>
  <si>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</si>
  <si>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</si>
  <si>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</si>
  <si>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</si>
  <si>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</si>
  <si>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</si>
  <si>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</si>
  <si>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</si>
  <si>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</si>
  <si>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</si>
  <si>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</si>
  <si>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</si>
  <si>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</si>
  <si>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</si>
  <si>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</si>
  <si>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</si>
  <si>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</si>
  <si>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</si>
  <si>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</si>
  <si>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</si>
  <si>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</si>
  <si>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</si>
  <si>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</si>
  <si>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</si>
  <si>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</si>
  <si>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</si>
  <si>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</si>
  <si>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</si>
  <si>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</si>
  <si>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</si>
  <si>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</si>
  <si>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</si>
  <si>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</si>
  <si>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</si>
  <si>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</si>
  <si>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</si>
  <si>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</si>
  <si>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</si>
  <si>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</si>
  <si>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</si>
  <si>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</si>
  <si>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</si>
  <si>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</si>
  <si>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</si>
  <si>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</si>
  <si>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</si>
  <si>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</si>
  <si>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</si>
  <si>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</si>
  <si>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</si>
  <si>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</si>
  <si>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</si>
  <si>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</si>
  <si>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</si>
  <si>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</si>
  <si>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</si>
  <si>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</si>
  <si>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</si>
  <si>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</si>
  <si>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</si>
  <si>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</si>
  <si>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</si>
  <si>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</si>
  <si>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</si>
  <si>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</si>
  <si>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</si>
  <si>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</si>
  <si>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</si>
  <si>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</si>
  <si>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</si>
  <si>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</si>
  <si>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</si>
  <si>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</si>
  <si>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</si>
  <si>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</si>
  <si>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</si>
  <si>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</si>
  <si>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</si>
  <si>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</si>
  <si>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</si>
  <si>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</si>
  <si>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</si>
  <si>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</si>
  <si>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</si>
  <si>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</si>
  <si>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</si>
  <si>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</si>
  <si>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</si>
  <si>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</si>
  <si>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</si>
  <si>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</si>
  <si>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</si>
  <si>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</si>
  <si>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</si>
  <si>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</si>
  <si>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</si>
  <si>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</si>
  <si>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</si>
  <si>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</si>
  <si>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</si>
  <si>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</si>
  <si>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</si>
  <si>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</si>
  <si>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</si>
  <si>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</si>
  <si>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</si>
  <si>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</si>
  <si>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</si>
  <si>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</si>
  <si>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</si>
  <si>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</si>
  <si>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</si>
  <si>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</si>
  <si>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</si>
  <si>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</si>
  <si>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</si>
  <si>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</si>
  <si>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</si>
  <si>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</si>
  <si>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</si>
  <si>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</si>
  <si>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</si>
  <si>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</si>
  <si>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</si>
  <si>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</si>
  <si>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</si>
  <si>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</si>
  <si>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</si>
  <si>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</si>
  <si>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</si>
  <si>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</si>
  <si>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</si>
  <si>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</si>
  <si>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</si>
  <si>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</si>
  <si>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</si>
  <si>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</si>
  <si>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</si>
  <si>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</si>
  <si>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</si>
  <si>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</si>
  <si>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</si>
  <si>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</si>
  <si>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</si>
  <si>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</si>
  <si>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</si>
  <si>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</si>
  <si>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</si>
  <si>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</si>
  <si>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</si>
  <si>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</si>
  <si>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</si>
  <si>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</si>
  <si>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</si>
  <si>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</si>
  <si>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</si>
  <si>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</si>
  <si>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</si>
  <si>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</si>
  <si>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</si>
  <si>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</si>
  <si>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</si>
  <si>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</si>
  <si>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</si>
  <si>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</si>
  <si>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</si>
  <si>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</si>
  <si>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</si>
  <si>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</si>
  <si>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</si>
  <si>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</si>
  <si>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</si>
  <si>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</si>
  <si>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</si>
  <si>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</si>
  <si>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</si>
  <si>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</si>
  <si>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</si>
  <si>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</si>
  <si>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</si>
  <si>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</si>
  <si>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</si>
  <si>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</si>
  <si>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</si>
  <si>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</si>
  <si>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</si>
  <si>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</si>
  <si>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</si>
  <si>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</si>
  <si>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</si>
  <si>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</si>
  <si>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</si>
  <si>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</si>
  <si>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</si>
  <si>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</si>
  <si>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</si>
  <si>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</si>
  <si>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</si>
  <si>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</si>
  <si>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</si>
  <si>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</si>
  <si>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</si>
  <si>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</si>
  <si>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</si>
  <si>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</si>
  <si>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</si>
  <si>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</si>
  <si>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</si>
  <si>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</si>
  <si>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</si>
  <si>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</si>
  <si>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</si>
  <si>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</si>
  <si>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</si>
  <si>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</si>
  <si>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</si>
  <si>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</si>
  <si>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</si>
  <si>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</si>
  <si>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</si>
  <si>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</si>
  <si>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</si>
  <si>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</si>
  <si>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</si>
  <si>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</si>
  <si>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</si>
  <si>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</si>
  <si>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</si>
  <si>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</si>
  <si>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</si>
  <si>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</si>
  <si>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</si>
  <si>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</si>
  <si>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</si>
  <si>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</si>
  <si>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</si>
  <si>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</si>
  <si>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</si>
  <si>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</si>
  <si>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</si>
  <si>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</si>
  <si>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</si>
  <si>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</si>
  <si>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</si>
  <si>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</si>
  <si>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</si>
  <si>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</si>
  <si>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</si>
  <si>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</si>
  <si>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</si>
  <si>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</si>
  <si>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</si>
  <si>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</si>
  <si>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</si>
  <si>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</si>
  <si>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</si>
  <si>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</si>
  <si>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</si>
  <si>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</si>
  <si>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</si>
  <si>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</si>
  <si>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</si>
  <si>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</si>
  <si>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</si>
  <si>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</si>
  <si>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</si>
  <si>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</si>
  <si>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</si>
  <si>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</si>
  <si>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</si>
  <si>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</si>
  <si>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</si>
  <si>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</si>
  <si>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</si>
  <si>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</si>
  <si>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</si>
  <si>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</si>
  <si>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</si>
  <si>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</si>
  <si>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</si>
  <si>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</si>
  <si>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</si>
  <si>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</si>
  <si>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</si>
  <si>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</si>
  <si>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</si>
  <si>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</si>
  <si>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</si>
  <si>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</si>
  <si>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</si>
  <si>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</si>
  <si>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</si>
  <si>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</si>
  <si>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</si>
  <si>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</si>
  <si>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</si>
  <si>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</si>
  <si>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</si>
  <si>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</si>
  <si>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</si>
  <si>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</si>
  <si>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</si>
  <si>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</si>
  <si>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</si>
  <si>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</si>
  <si>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</si>
  <si>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</si>
  <si>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</si>
  <si>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</si>
  <si>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</si>
  <si>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</si>
  <si>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</si>
  <si>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</si>
  <si>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</si>
  <si>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</si>
  <si>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</si>
  <si>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</si>
  <si>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</si>
  <si>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</si>
  <si>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</si>
  <si>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</si>
  <si>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</si>
  <si>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</si>
  <si>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</si>
  <si>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</si>
  <si>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</si>
  <si>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</si>
  <si>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</si>
  <si>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</si>
  <si>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</si>
  <si>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</si>
  <si>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</si>
  <si>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</si>
  <si>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</si>
  <si>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</si>
  <si>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</si>
  <si>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</si>
  <si>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</si>
  <si>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</si>
  <si>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</si>
  <si>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</si>
  <si>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</si>
  <si>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</si>
  <si>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</si>
  <si>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</si>
  <si>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</si>
  <si>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</si>
  <si>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</si>
  <si>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</si>
  <si>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</si>
  <si>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</si>
  <si>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</si>
  <si>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</si>
  <si>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</si>
  <si>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</si>
  <si>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</si>
  <si>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</si>
  <si>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</si>
  <si>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</si>
  <si>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</si>
  <si>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</si>
  <si>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</si>
  <si>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</si>
  <si>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</si>
  <si>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</si>
  <si>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</si>
  <si>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</si>
  <si>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</si>
  <si>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</si>
  <si>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</si>
  <si>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</si>
  <si>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</si>
  <si>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</si>
  <si>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</si>
  <si>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</si>
  <si>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</si>
  <si>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</si>
  <si>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</si>
  <si>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</si>
  <si>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</si>
  <si>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</si>
  <si>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</si>
  <si>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</si>
  <si>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</si>
  <si>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</si>
  <si>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</si>
  <si>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</si>
  <si>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</si>
  <si>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</si>
  <si>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</si>
  <si>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</si>
  <si>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</si>
  <si>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</si>
  <si>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</si>
  <si>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</si>
  <si>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</si>
  <si>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</si>
  <si>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</si>
  <si>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</si>
  <si>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</si>
  <si>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</si>
  <si>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</si>
  <si>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</si>
  <si>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</si>
  <si>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</si>
  <si>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</si>
  <si>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</si>
  <si>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</si>
  <si>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</si>
  <si>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</si>
  <si>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</si>
  <si>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</si>
  <si>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</si>
  <si>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</si>
  <si>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</si>
  <si>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</si>
  <si>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</si>
  <si>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</si>
  <si>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</si>
  <si>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</si>
  <si>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</si>
  <si>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</si>
  <si>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</si>
  <si>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</si>
  <si>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</si>
  <si>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</si>
  <si>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</si>
  <si>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</si>
  <si>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</si>
  <si>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</si>
  <si>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</si>
  <si>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</si>
  <si>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</si>
  <si>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</si>
  <si>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</si>
  <si>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</si>
  <si>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</si>
  <si>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</si>
  <si>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</si>
  <si>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</si>
  <si>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</si>
  <si>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</si>
  <si>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</si>
  <si>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</si>
  <si>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</si>
  <si>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</si>
  <si>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</si>
  <si>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</si>
  <si>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</si>
  <si>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</si>
  <si>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</si>
  <si>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</si>
  <si>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</si>
  <si>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</si>
  <si>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</si>
  <si>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</si>
  <si>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</si>
  <si>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</si>
  <si>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</si>
  <si>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</si>
  <si>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</si>
  <si>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</si>
  <si>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</si>
  <si>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</si>
  <si>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</si>
  <si>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</si>
  <si>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</si>
  <si>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</si>
  <si>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</si>
  <si>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</si>
  <si>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</si>
  <si>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</si>
  <si>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</si>
  <si>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</si>
  <si>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</si>
  <si>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</si>
  <si>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</si>
  <si>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</si>
  <si>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</si>
  <si>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</si>
  <si>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</si>
  <si>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</si>
  <si>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</si>
  <si>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</si>
  <si>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</si>
  <si>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</si>
  <si>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</si>
  <si>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</si>
  <si>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</si>
  <si>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</si>
  <si>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</si>
  <si>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</si>
  <si>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</si>
  <si>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</si>
  <si>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</si>
  <si>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</si>
  <si>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</si>
  <si>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</si>
  <si>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</si>
  <si>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</si>
  <si>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</si>
  <si>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</si>
  <si>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</si>
  <si>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</si>
  <si>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</si>
  <si>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</si>
  <si>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</si>
  <si>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</si>
  <si>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</si>
  <si>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</si>
  <si>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</si>
  <si>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</si>
  <si>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</si>
  <si>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</si>
  <si>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</si>
  <si>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</si>
  <si>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</si>
  <si>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</si>
  <si>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</si>
  <si>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</si>
  <si>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</si>
  <si>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</si>
  <si>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</si>
  <si>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</si>
  <si>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</si>
  <si>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</si>
  <si>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</si>
  <si>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</si>
  <si>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</si>
  <si>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</si>
  <si>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</si>
  <si>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</si>
  <si>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</si>
  <si>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</si>
  <si>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</si>
  <si>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</si>
  <si>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</si>
  <si>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</si>
  <si>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</si>
  <si>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</si>
  <si>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</si>
  <si>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</si>
  <si>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</si>
  <si>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</si>
  <si>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</si>
  <si>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</si>
  <si>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</si>
  <si>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</si>
  <si>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</si>
  <si>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</si>
  <si>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</si>
  <si>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</si>
  <si>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</si>
  <si>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</si>
  <si>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</si>
  <si>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</si>
  <si>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</si>
  <si>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</si>
  <si>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</si>
  <si>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</si>
  <si>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</si>
  <si>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</si>
  <si>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</si>
  <si>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</si>
  <si>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</si>
  <si>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</si>
  <si>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</si>
  <si>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</si>
  <si>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</si>
  <si>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</si>
  <si>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</si>
  <si>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</si>
  <si>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</si>
  <si>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</si>
  <si>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</si>
  <si>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</si>
  <si>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</si>
  <si>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</si>
  <si>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</si>
  <si>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</si>
  <si>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</si>
  <si>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</si>
  <si>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</si>
  <si>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</si>
  <si>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</si>
  <si>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</si>
  <si>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</si>
  <si>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</si>
  <si>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</si>
  <si>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</si>
  <si>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</si>
  <si>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</si>
  <si>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</si>
  <si>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</si>
  <si>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</si>
  <si>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</si>
  <si>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</si>
  <si>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</si>
  <si>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</si>
  <si>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</si>
  <si>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</si>
  <si>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</si>
  <si>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</si>
  <si>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</si>
  <si>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</si>
  <si>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</si>
  <si>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</si>
  <si>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</si>
  <si>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</si>
  <si>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</si>
  <si>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</si>
  <si>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</si>
  <si>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</si>
  <si>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</si>
  <si>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</si>
  <si>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</si>
  <si>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</si>
  <si>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</si>
  <si>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</si>
  <si>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</si>
  <si>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</si>
  <si>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</si>
  <si>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</si>
  <si>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</si>
  <si>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</si>
  <si>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</si>
  <si>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</si>
  <si>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</si>
  <si>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</si>
  <si>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</si>
  <si>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</si>
  <si>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</si>
  <si>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</si>
  <si>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</si>
  <si>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</si>
  <si>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</si>
  <si>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</si>
  <si>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</si>
  <si>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</si>
  <si>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</si>
  <si>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</si>
  <si>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</si>
  <si>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</si>
  <si>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</si>
  <si>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</si>
  <si>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</si>
  <si>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</si>
  <si>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</si>
  <si>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</si>
  <si>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</si>
  <si>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</si>
  <si>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</si>
  <si>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</si>
  <si>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</si>
  <si>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</si>
  <si>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</si>
  <si>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</si>
  <si>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</si>
  <si>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</si>
  <si>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</si>
  <si>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</si>
  <si>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</si>
  <si>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</si>
  <si>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</si>
  <si>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</si>
  <si>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</si>
  <si>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</si>
  <si>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</si>
  <si>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</si>
  <si>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</si>
  <si>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</si>
  <si>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</si>
  <si>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</si>
  <si>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</si>
  <si>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</si>
  <si>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</si>
  <si>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</si>
  <si>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</si>
  <si>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</si>
  <si>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</si>
  <si>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</si>
  <si>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</si>
  <si>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</si>
  <si>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</si>
  <si>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</si>
  <si>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</si>
  <si>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</si>
  <si>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</si>
  <si>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</si>
  <si>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</si>
  <si>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</si>
  <si>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</si>
  <si>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</si>
  <si>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</si>
  <si>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</si>
  <si>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</si>
  <si>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</si>
  <si>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</si>
  <si>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</si>
  <si>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</si>
  <si>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</si>
  <si>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</si>
  <si>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</si>
  <si>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</si>
  <si>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</si>
  <si>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</si>
  <si>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</si>
  <si>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</si>
  <si>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</si>
  <si>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</si>
  <si>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</si>
  <si>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</si>
  <si>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</si>
  <si>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</si>
  <si>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</si>
  <si>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</si>
  <si>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</si>
  <si>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</si>
  <si>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</si>
  <si>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</si>
  <si>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</si>
  <si>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</si>
  <si>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</si>
  <si>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</si>
  <si>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</si>
  <si>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</si>
  <si>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</si>
  <si>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</si>
  <si>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</si>
  <si>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</si>
  <si>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</si>
  <si>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</si>
  <si>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</si>
  <si>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</si>
  <si>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</si>
  <si>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</si>
  <si>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</si>
  <si>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</si>
  <si>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</si>
  <si>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</si>
  <si>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</si>
  <si>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</si>
  <si>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</si>
  <si>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</si>
  <si>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</si>
  <si>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</si>
  <si>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</si>
  <si>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</si>
  <si>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</si>
  <si>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</si>
  <si>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</si>
  <si>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</si>
  <si>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</si>
  <si>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</si>
  <si>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</si>
  <si>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</si>
  <si>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</si>
  <si>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</si>
  <si>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</si>
  <si>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</si>
  <si>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</si>
  <si>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</si>
  <si>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</si>
  <si>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</si>
  <si>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</si>
  <si>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</si>
  <si>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</si>
  <si>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</si>
  <si>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</si>
  <si>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</si>
  <si>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</si>
  <si>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</si>
  <si>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</si>
  <si>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</si>
  <si>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</si>
  <si>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</si>
  <si>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</si>
  <si>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</si>
  <si>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</si>
  <si>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</si>
  <si>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</si>
  <si>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</si>
  <si>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</si>
  <si>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</si>
  <si>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</si>
  <si>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</si>
  <si>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</si>
  <si>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</si>
  <si>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</si>
  <si>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</si>
  <si>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</si>
  <si>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</si>
  <si>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</si>
  <si>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</si>
  <si>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</si>
  <si>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</si>
  <si>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</si>
  <si>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</si>
  <si>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</si>
  <si>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</si>
  <si>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</si>
  <si>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</si>
  <si>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</si>
  <si>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</si>
  <si>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</si>
  <si>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</si>
  <si>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</si>
  <si>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</si>
  <si>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</si>
  <si>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</si>
  <si>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</si>
  <si>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</si>
  <si>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</si>
  <si>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</si>
  <si>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</si>
  <si>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</si>
  <si>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</si>
  <si>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</si>
  <si>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</si>
  <si>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</si>
  <si>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</si>
  <si>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</si>
  <si>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</si>
  <si>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</si>
  <si>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</si>
  <si>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</si>
  <si>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</si>
  <si>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</si>
  <si>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</si>
  <si>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</si>
  <si>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</si>
  <si>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</si>
  <si>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</si>
  <si>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</si>
  <si>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</si>
  <si>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</si>
  <si>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</si>
  <si>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</si>
  <si>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</si>
  <si>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</si>
  <si>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</si>
  <si>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</si>
  <si>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</si>
  <si>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</si>
  <si>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</si>
  <si>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</si>
  <si>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</si>
  <si>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</si>
  <si>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</si>
  <si>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</si>
  <si>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</si>
  <si>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</si>
  <si>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</si>
  <si>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</si>
  <si>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</si>
  <si>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</si>
  <si>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</si>
  <si>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</si>
  <si>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</si>
  <si>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</si>
  <si>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</si>
  <si>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</si>
  <si>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</si>
  <si>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</si>
  <si>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</si>
  <si>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</si>
  <si>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</si>
  <si>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</si>
  <si>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</si>
  <si>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</si>
  <si>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</si>
  <si>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</si>
  <si>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</si>
  <si>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</si>
  <si>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</si>
  <si>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</si>
  <si>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</si>
  <si>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</si>
  <si>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</si>
  <si>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</si>
  <si>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</si>
  <si>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</si>
  <si>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</si>
  <si>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</si>
  <si>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</si>
  <si>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</si>
  <si>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</si>
  <si>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</si>
  <si>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</si>
  <si>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</si>
  <si>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</si>
  <si>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</si>
  <si>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</si>
  <si>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</si>
  <si>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</si>
  <si>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</si>
  <si>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</si>
  <si>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</si>
  <si>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</si>
  <si>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</si>
  <si>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</si>
  <si>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</si>
  <si>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</si>
  <si>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</si>
  <si>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</si>
  <si>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</si>
  <si>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</si>
  <si>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</si>
  <si>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</si>
  <si>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</si>
  <si>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</si>
  <si>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</si>
  <si>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</si>
  <si>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</si>
  <si>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</si>
  <si>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</si>
  <si>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</si>
  <si>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</si>
  <si>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</si>
  <si>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</si>
  <si>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</si>
  <si>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</si>
  <si>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</si>
  <si>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</si>
  <si>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</si>
  <si>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</si>
  <si>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</si>
  <si>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</si>
  <si>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</si>
  <si>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</si>
  <si>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</si>
  <si>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</si>
  <si>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</si>
  <si>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</si>
  <si>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</si>
  <si>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</si>
  <si>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</si>
  <si>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</si>
  <si>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</si>
  <si>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</si>
  <si>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</si>
  <si>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</si>
  <si>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</si>
  <si>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</si>
  <si>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</si>
  <si>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</si>
  <si>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</si>
  <si>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</si>
  <si>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</si>
  <si>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</si>
  <si>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</si>
  <si>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</si>
  <si>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</si>
  <si>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</si>
  <si>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</si>
  <si>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</si>
  <si>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</si>
  <si>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</si>
  <si>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</si>
  <si>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</si>
  <si>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</si>
  <si>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</si>
  <si>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</si>
  <si>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</si>
  <si>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</si>
  <si>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</si>
  <si>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</si>
  <si>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</si>
  <si>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</si>
  <si>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</si>
  <si>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</si>
  <si>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</si>
  <si>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</si>
  <si>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</si>
  <si>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</si>
  <si>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</si>
  <si>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</si>
  <si>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</si>
  <si>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</si>
  <si>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</si>
  <si>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</si>
  <si>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</si>
  <si>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</si>
  <si>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</si>
  <si>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</si>
  <si>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</si>
  <si>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</si>
  <si>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</si>
  <si>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</si>
  <si>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</si>
  <si>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</si>
  <si>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</si>
  <si>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</si>
  <si>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</si>
  <si>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</si>
  <si>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</si>
  <si>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</si>
  <si>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</si>
  <si>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</si>
  <si>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</si>
  <si>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</si>
  <si>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</si>
  <si>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</si>
  <si>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</si>
  <si>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</si>
  <si>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</si>
  <si>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</si>
  <si>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</si>
  <si>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</si>
  <si>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</si>
  <si>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</si>
  <si>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</si>
  <si>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</si>
  <si>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</si>
  <si>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</si>
  <si>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</si>
  <si>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</si>
  <si>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</si>
  <si>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</si>
  <si>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</si>
  <si>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</si>
  <si>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</si>
  <si>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</si>
  <si>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</si>
  <si>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</si>
  <si>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</si>
  <si>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</si>
  <si>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</si>
  <si>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</si>
  <si>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</si>
  <si>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</si>
  <si>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</si>
  <si>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</si>
  <si>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</si>
  <si>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</si>
  <si>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</si>
  <si>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</si>
  <si>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</si>
  <si>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</si>
  <si>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</si>
  <si>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</si>
  <si>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</si>
  <si>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</si>
  <si>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</si>
  <si>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</si>
  <si>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</si>
  <si>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</si>
  <si>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</si>
  <si>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</si>
  <si>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</si>
  <si>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</si>
  <si>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</si>
  <si>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</si>
  <si>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</si>
  <si>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</si>
  <si>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</si>
  <si>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</si>
  <si>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</si>
  <si>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</si>
  <si>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</si>
  <si>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</si>
  <si>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</si>
  <si>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</si>
  <si>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</si>
  <si>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</si>
  <si>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</si>
  <si>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</si>
  <si>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</si>
  <si>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</si>
  <si>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</si>
  <si>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</si>
  <si>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</si>
  <si>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</si>
  <si>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</si>
  <si>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</si>
  <si>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</si>
  <si>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</si>
  <si>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</si>
  <si>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</si>
  <si>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</si>
  <si>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</si>
  <si>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</si>
  <si>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</si>
  <si>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</si>
  <si>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</si>
  <si>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</si>
  <si>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</si>
  <si>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</si>
  <si>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</si>
  <si>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</si>
  <si>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</si>
  <si>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</si>
  <si>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</si>
  <si>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</si>
  <si>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</si>
  <si>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</si>
  <si>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</si>
  <si>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</si>
  <si>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</si>
  <si>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</si>
  <si>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</si>
  <si>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</si>
  <si>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</si>
  <si>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</si>
  <si>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</si>
  <si>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</si>
  <si>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</si>
  <si>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</si>
  <si>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</si>
  <si>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</si>
  <si>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</si>
  <si>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</si>
  <si>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</si>
  <si>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</si>
  <si>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</si>
  <si>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</si>
  <si>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</si>
  <si>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</si>
  <si>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</si>
  <si>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</si>
  <si>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</si>
  <si>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</si>
  <si>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</si>
  <si>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</si>
  <si>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</si>
  <si>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</si>
  <si>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</si>
  <si>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</si>
  <si>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</si>
  <si>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</si>
  <si>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</si>
  <si>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</si>
  <si>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</si>
  <si>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</si>
  <si>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</si>
  <si>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</si>
  <si>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</si>
  <si>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</si>
  <si>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</si>
  <si>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</si>
  <si>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</si>
  <si>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</si>
  <si>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</si>
  <si>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</si>
  <si>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</si>
  <si>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</si>
  <si>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</si>
  <si>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</si>
  <si>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</si>
  <si>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</si>
  <si>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</si>
  <si>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</si>
  <si>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</si>
  <si>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</si>
  <si>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</si>
  <si>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</si>
  <si>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</si>
  <si>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</si>
  <si>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</si>
  <si>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</si>
  <si>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</si>
  <si>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</si>
  <si>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</si>
  <si>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</si>
  <si>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</si>
  <si>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</si>
  <si>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</si>
  <si>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</si>
  <si>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</si>
  <si>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</si>
  <si>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</si>
  <si>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</si>
  <si>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</si>
  <si>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</si>
  <si>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</si>
  <si>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</si>
  <si>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</si>
  <si>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</si>
  <si>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</si>
  <si>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</si>
  <si>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</si>
  <si>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</si>
  <si>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</si>
  <si>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</si>
  <si>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</si>
  <si>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</si>
  <si>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</si>
  <si>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</si>
  <si>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</si>
  <si>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</si>
  <si>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</si>
  <si>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</si>
  <si>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</si>
  <si>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</si>
  <si>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</si>
  <si>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</si>
  <si>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</si>
  <si>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</si>
  <si>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</si>
  <si>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</si>
  <si>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</si>
  <si>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</si>
  <si>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</si>
  <si>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</si>
  <si>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</si>
  <si>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</si>
  <si>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</si>
  <si>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</si>
  <si>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</si>
  <si>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</si>
  <si>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</si>
  <si>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</si>
  <si>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</si>
  <si>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</si>
  <si>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</si>
  <si>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</si>
  <si>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</si>
  <si>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</si>
  <si>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</si>
  <si>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</si>
  <si>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</si>
  <si>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</si>
  <si>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</si>
  <si>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</si>
  <si>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</si>
  <si>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</si>
  <si>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</si>
  <si>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</si>
  <si>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</si>
  <si>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</si>
  <si>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</si>
  <si>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</si>
  <si>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</si>
  <si>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</si>
  <si>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</si>
  <si>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</si>
  <si>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</si>
  <si>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</si>
  <si>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</si>
  <si>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</si>
  <si>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</si>
  <si>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</si>
  <si>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</si>
  <si>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</si>
  <si>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</si>
  <si>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</si>
  <si>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</si>
  <si>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</si>
  <si>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</si>
  <si>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</si>
  <si>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</si>
  <si>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</si>
  <si>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</si>
  <si>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</si>
  <si>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</si>
  <si>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</si>
  <si>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</si>
  <si>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</si>
  <si>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</si>
  <si>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</si>
  <si>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</si>
  <si>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</si>
  <si>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</si>
  <si>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</si>
  <si>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</si>
  <si>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</si>
  <si>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</si>
  <si>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</si>
  <si>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</si>
  <si>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</si>
  <si>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</si>
  <si>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</si>
  <si>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</si>
  <si>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</si>
  <si>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</si>
  <si>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</si>
  <si>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</si>
  <si>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</si>
  <si>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</si>
  <si>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</si>
  <si>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</si>
  <si>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</si>
  <si>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</si>
  <si>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</si>
  <si>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</si>
  <si>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</si>
  <si>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</si>
  <si>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</si>
  <si>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</si>
  <si>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</si>
  <si>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</si>
  <si>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</si>
  <si>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</si>
  <si>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</si>
  <si>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</si>
  <si>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</si>
  <si>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</si>
  <si>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</si>
  <si>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</si>
  <si>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</si>
  <si>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</si>
  <si>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</si>
  <si>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</si>
  <si>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</si>
  <si>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</si>
  <si>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</si>
  <si>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</si>
  <si>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</si>
  <si>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</si>
  <si>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</si>
  <si>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</si>
  <si>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</si>
  <si>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</si>
  <si>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</si>
  <si>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</si>
  <si>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</si>
  <si>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</si>
  <si>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</si>
  <si>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</si>
  <si>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</si>
  <si>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</si>
  <si>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</si>
  <si>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</si>
  <si>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</si>
  <si>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</si>
  <si>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</si>
  <si>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</si>
  <si>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</si>
  <si>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</si>
  <si>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</si>
  <si>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</si>
  <si>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</si>
  <si>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</si>
  <si>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</si>
  <si>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</si>
  <si>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</si>
  <si>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</si>
  <si>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</si>
  <si>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</si>
  <si>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</si>
  <si>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</si>
  <si>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</si>
  <si>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</si>
  <si>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</si>
  <si>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</si>
  <si>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</si>
  <si>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</si>
  <si>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</si>
  <si>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</si>
  <si>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</si>
  <si>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</si>
  <si>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</si>
  <si>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</si>
  <si>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</si>
  <si>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</si>
  <si>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</si>
  <si>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</si>
  <si>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</si>
  <si>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</si>
  <si>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</si>
  <si>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</si>
  <si>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</si>
  <si>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</si>
  <si>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</si>
  <si>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</si>
  <si>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</si>
  <si>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</si>
  <si>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</si>
  <si>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</si>
  <si>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</si>
  <si>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</si>
  <si>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</si>
  <si>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</si>
  <si>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</si>
  <si>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</si>
  <si>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</si>
  <si>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</si>
  <si>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</si>
  <si>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</si>
  <si>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</si>
  <si>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</si>
  <si>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</si>
  <si>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</si>
  <si>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</si>
  <si>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</si>
  <si>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</si>
  <si>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</si>
  <si>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</si>
  <si>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</si>
  <si>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</si>
  <si>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</si>
  <si>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</si>
  <si>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</si>
  <si>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</si>
  <si>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</si>
  <si>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</si>
  <si>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</si>
  <si>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</si>
  <si>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</si>
  <si>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</si>
  <si>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</si>
  <si>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</si>
  <si>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</si>
  <si>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</si>
  <si>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</si>
  <si>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</si>
  <si>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</si>
  <si>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</si>
  <si>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</si>
  <si>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</si>
  <si>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</si>
  <si>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</si>
  <si>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</si>
  <si>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</si>
  <si>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</si>
  <si>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</si>
  <si>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</si>
  <si>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</si>
  <si>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</si>
  <si>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</si>
  <si>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</si>
  <si>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</si>
  <si>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</si>
  <si>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</si>
  <si>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</si>
  <si>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</si>
  <si>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</si>
  <si>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</si>
  <si>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</si>
  <si>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</si>
  <si>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</si>
  <si>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</si>
  <si>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</si>
  <si>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</si>
  <si>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</si>
  <si>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</si>
  <si>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</si>
  <si>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</si>
  <si>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</si>
  <si>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</si>
  <si>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</si>
  <si>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</si>
  <si>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</si>
  <si>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</si>
  <si>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</si>
  <si>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</si>
  <si>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</si>
  <si>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</si>
  <si>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</si>
  <si>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</si>
  <si>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</si>
  <si>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</si>
  <si>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</si>
  <si>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</si>
  <si>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</si>
  <si>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</si>
  <si>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</si>
  <si>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</si>
  <si>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</si>
  <si>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</si>
  <si>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</si>
  <si>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</si>
  <si>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</si>
  <si>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</si>
  <si>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</si>
  <si>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</si>
  <si>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</si>
  <si>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</si>
  <si>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</si>
  <si>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</si>
  <si>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</si>
  <si>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</si>
  <si>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</si>
  <si>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</si>
  <si>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</si>
  <si>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</si>
  <si>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</si>
  <si>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</si>
  <si>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</si>
  <si>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</si>
  <si>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</si>
  <si>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</si>
  <si>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</si>
  <si>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</si>
  <si>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</si>
  <si>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</si>
  <si>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</si>
  <si>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</si>
  <si>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</si>
  <si>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</si>
  <si>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</si>
  <si>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</si>
  <si>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</si>
  <si>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</si>
  <si>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</si>
  <si>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</si>
  <si>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</si>
  <si>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</si>
  <si>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</si>
  <si>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</si>
  <si>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</si>
  <si>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</si>
  <si>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</si>
  <si>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</si>
  <si>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</si>
  <si>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</si>
  <si>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</si>
  <si>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</si>
  <si>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</si>
  <si>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</si>
  <si>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</si>
  <si>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</si>
  <si>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</si>
  <si>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</si>
  <si>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</si>
  <si>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</si>
  <si>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</si>
  <si>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</si>
  <si>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</si>
  <si>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</si>
  <si>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</si>
  <si>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</si>
  <si>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</si>
  <si>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</si>
  <si>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</si>
  <si>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</si>
  <si>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</si>
  <si>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</si>
  <si>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</si>
  <si>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</si>
  <si>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</si>
  <si>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</si>
  <si>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</si>
  <si>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</si>
  <si>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</si>
  <si>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</si>
  <si>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</si>
  <si>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</si>
  <si>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</si>
  <si>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</si>
  <si>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</si>
  <si>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</si>
  <si>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</si>
  <si>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</si>
  <si>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</si>
  <si>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</si>
  <si>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</si>
  <si>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</si>
  <si>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</si>
  <si>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</si>
  <si>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</si>
  <si>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</si>
  <si>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</si>
  <si>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</si>
  <si>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</si>
  <si>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</si>
  <si>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</si>
  <si>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</si>
  <si>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</si>
  <si>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</si>
  <si>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</si>
  <si>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</si>
  <si>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</si>
  <si>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</si>
  <si>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</si>
  <si>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</si>
  <si>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</si>
  <si>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</si>
  <si>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</si>
  <si>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</si>
  <si>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</si>
  <si>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</si>
  <si>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</si>
  <si>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</si>
  <si>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</si>
  <si>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</si>
  <si>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</si>
  <si>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</si>
  <si>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</si>
  <si>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</si>
  <si>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</si>
  <si>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</si>
  <si>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</si>
  <si>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</si>
  <si>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</si>
  <si>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</si>
  <si>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</si>
  <si>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</si>
  <si>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</si>
  <si>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</si>
  <si>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</si>
  <si>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</si>
  <si>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</si>
  <si>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</si>
  <si>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</si>
  <si>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</si>
  <si>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</si>
  <si>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</si>
  <si>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</si>
  <si>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</si>
  <si>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</si>
  <si>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</si>
  <si>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</si>
  <si>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</si>
  <si>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</si>
  <si>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</si>
  <si>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</si>
  <si>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</si>
  <si>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</si>
  <si>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</si>
  <si>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</si>
  <si>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</si>
  <si>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</si>
  <si>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</si>
  <si>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</si>
  <si>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</si>
  <si>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</si>
  <si>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</si>
  <si>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</si>
  <si>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</si>
  <si>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</si>
  <si>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</si>
  <si>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</si>
  <si>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</si>
  <si>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</si>
  <si>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</si>
  <si>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</si>
  <si>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</si>
  <si>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</si>
  <si>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</si>
  <si>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</si>
  <si>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</si>
  <si>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</si>
  <si>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</si>
  <si>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</si>
  <si>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</si>
  <si>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</si>
  <si>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</si>
  <si>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</si>
  <si>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</si>
  <si>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</si>
  <si>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</si>
  <si>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</si>
  <si>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</si>
  <si>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</si>
  <si>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</si>
  <si>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</si>
  <si>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</si>
  <si>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</si>
  <si>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</si>
  <si>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</si>
  <si>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</si>
  <si>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</si>
  <si>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</si>
  <si>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</si>
  <si>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</si>
  <si>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</si>
  <si>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</si>
  <si>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</si>
  <si>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</si>
  <si>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</si>
  <si>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</si>
  <si>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</si>
  <si>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</si>
  <si>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</si>
  <si>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</si>
  <si>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</si>
  <si>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</si>
  <si>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</si>
  <si>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</si>
  <si>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</si>
  <si>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</si>
  <si>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</si>
  <si>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</si>
  <si>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</si>
  <si>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</si>
  <si>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</si>
  <si>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</si>
  <si>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</si>
  <si>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</si>
  <si>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</si>
  <si>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</si>
  <si>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</si>
  <si>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</si>
  <si>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</si>
  <si>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</si>
  <si>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</si>
  <si>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</si>
  <si>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</si>
  <si>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</si>
  <si>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</si>
  <si>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</si>
  <si>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</si>
  <si>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</si>
  <si>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</si>
  <si>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</si>
  <si>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</si>
  <si>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</si>
  <si>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</si>
  <si>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</si>
  <si>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</si>
  <si>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</si>
  <si>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</si>
  <si>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</si>
  <si>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</si>
  <si>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</si>
  <si>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</si>
  <si>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</si>
  <si>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</si>
  <si>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</si>
  <si>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</si>
  <si>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</si>
  <si>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</si>
  <si>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</si>
  <si>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</si>
  <si>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</si>
  <si>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</si>
  <si>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</si>
  <si>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</si>
  <si>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</si>
  <si>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</si>
  <si>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</si>
  <si>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</si>
  <si>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</si>
  <si>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</si>
  <si>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</si>
  <si>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</si>
  <si>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</si>
  <si>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</si>
  <si>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</si>
  <si>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</si>
  <si>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</si>
  <si>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</si>
  <si>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</si>
  <si>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</si>
  <si>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</si>
  <si>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</si>
  <si>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</si>
  <si>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</si>
  <si>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</si>
  <si>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</si>
  <si>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</si>
  <si>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</si>
  <si>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</si>
  <si>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</si>
  <si>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</si>
  <si>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</si>
  <si>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</si>
  <si>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</si>
  <si>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</si>
  <si>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</si>
  <si>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</si>
  <si>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</si>
  <si>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</si>
  <si>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</si>
  <si>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</si>
  <si>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</si>
  <si>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</si>
  <si>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</si>
  <si>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</si>
  <si>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</si>
  <si>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</si>
  <si>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</si>
  <si>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</si>
  <si>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</si>
  <si>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</si>
  <si>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</si>
  <si>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</si>
  <si>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</si>
  <si>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</si>
  <si>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</si>
  <si>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</si>
  <si>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</si>
  <si>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</si>
  <si>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</si>
  <si>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</si>
  <si>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</si>
  <si>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</si>
  <si>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</si>
  <si>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</si>
  <si>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</si>
  <si>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</si>
  <si>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</si>
  <si>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</si>
  <si>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</si>
  <si>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</si>
  <si>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</si>
  <si>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</si>
  <si>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</si>
  <si>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</si>
  <si>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</si>
  <si>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</si>
  <si>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</si>
  <si>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</si>
  <si>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</si>
  <si>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</si>
  <si>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</si>
  <si>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</si>
  <si>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</si>
  <si>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</si>
  <si>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</si>
  <si>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</si>
  <si>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</si>
  <si>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</si>
  <si>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</si>
  <si>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</si>
  <si>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</si>
  <si>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</si>
  <si>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</si>
  <si>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</si>
  <si>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</si>
  <si>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</si>
  <si>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</si>
  <si>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</si>
  <si>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</si>
  <si>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</si>
  <si>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</si>
  <si>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</si>
  <si>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</si>
  <si>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</si>
  <si>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</si>
  <si>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</si>
  <si>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</si>
  <si>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</si>
  <si>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</si>
  <si>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</si>
  <si>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</si>
  <si>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</si>
  <si>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</si>
  <si>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</si>
  <si>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</si>
  <si>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</si>
  <si>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</si>
  <si>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</si>
  <si>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</si>
  <si>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</si>
  <si>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</si>
  <si>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</si>
  <si>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</si>
  <si>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</si>
  <si>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</si>
  <si>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</si>
  <si>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</si>
  <si>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</si>
  <si>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</si>
  <si>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</si>
  <si>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</si>
  <si>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</si>
  <si>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</si>
  <si>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</si>
  <si>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</si>
  <si>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</si>
  <si>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</si>
  <si>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</si>
  <si>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</si>
  <si>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</si>
  <si>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</si>
  <si>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</si>
  <si>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</si>
  <si>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</si>
  <si>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</si>
  <si>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</si>
  <si>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</si>
  <si>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</si>
  <si>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</si>
  <si>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</si>
  <si>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</si>
  <si>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</si>
  <si>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</si>
  <si>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</si>
  <si>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</si>
  <si>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</si>
  <si>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</si>
  <si>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</si>
  <si>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</si>
  <si>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</si>
  <si>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</si>
  <si>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</si>
  <si>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</si>
  <si>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</si>
  <si>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</si>
  <si>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</si>
  <si>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</si>
  <si>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</si>
  <si>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</si>
  <si>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</si>
  <si>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</si>
  <si>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</si>
  <si>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</si>
  <si>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</si>
  <si>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</si>
  <si>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</si>
  <si>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</si>
  <si>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</si>
  <si>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</si>
  <si>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</si>
  <si>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</si>
  <si>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</si>
  <si>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</si>
  <si>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</si>
  <si>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</si>
  <si>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</si>
  <si>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</si>
  <si>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</si>
  <si>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</si>
  <si>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</si>
  <si>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</si>
  <si>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</si>
  <si>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</si>
  <si>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</si>
  <si>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</si>
  <si>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</si>
  <si>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</si>
  <si>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</si>
  <si>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</si>
  <si>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</si>
  <si>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</si>
  <si>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</si>
  <si>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</si>
  <si>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</si>
  <si>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</si>
  <si>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</si>
  <si>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</si>
  <si>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</si>
  <si>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</si>
  <si>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</si>
  <si>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</si>
  <si>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</si>
  <si>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</si>
  <si>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</si>
  <si>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</si>
  <si>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</si>
  <si>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</si>
  <si>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</si>
  <si>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</si>
  <si>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</si>
  <si>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</si>
  <si>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</si>
  <si>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</si>
  <si>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</si>
  <si>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</si>
  <si>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</si>
  <si>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</si>
  <si>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</si>
  <si>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</si>
  <si>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</si>
  <si>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</si>
  <si>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</si>
  <si>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</si>
  <si>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</si>
  <si>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</si>
  <si>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</si>
  <si>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</si>
  <si>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</si>
  <si>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</si>
  <si>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</si>
  <si>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</si>
  <si>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</si>
  <si>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</si>
  <si>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</si>
  <si>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</si>
  <si>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</si>
  <si>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</si>
  <si>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</si>
  <si>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</si>
  <si>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</si>
  <si>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</si>
  <si>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</si>
  <si>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</si>
  <si>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</si>
  <si>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</si>
  <si>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</si>
  <si>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</si>
  <si>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</si>
  <si>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</si>
  <si>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</si>
  <si>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</si>
  <si>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</si>
  <si>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</si>
  <si>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</si>
  <si>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</si>
  <si>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</si>
  <si>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</si>
  <si>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</si>
  <si>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</si>
  <si>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</si>
  <si>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</si>
  <si>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</si>
  <si>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</si>
  <si>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</si>
  <si>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</si>
  <si>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</si>
  <si>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</si>
  <si>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</si>
  <si>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</si>
  <si>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</si>
  <si>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</si>
  <si>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</si>
  <si>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</si>
  <si>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</si>
  <si>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</si>
  <si>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</si>
  <si>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</si>
  <si>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</si>
  <si>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</si>
  <si>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</si>
  <si>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</si>
  <si>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</si>
  <si>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</si>
  <si>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</si>
  <si>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</si>
  <si>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</si>
  <si>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</si>
  <si>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</si>
  <si>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</si>
  <si>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</si>
  <si>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</si>
  <si>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</si>
  <si>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</si>
  <si>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</si>
  <si>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</si>
  <si>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</si>
  <si>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</si>
  <si>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</si>
  <si>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</si>
  <si>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</si>
  <si>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</si>
  <si>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</si>
  <si>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</si>
  <si>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</si>
  <si>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</si>
  <si>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</si>
  <si>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</si>
  <si>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</si>
  <si>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</si>
  <si>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</si>
  <si>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</si>
  <si>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</si>
  <si>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</si>
  <si>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</si>
  <si>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</si>
  <si>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</si>
  <si>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</si>
  <si>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</si>
  <si>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</si>
  <si>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</si>
  <si>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</si>
  <si>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</si>
  <si>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</si>
  <si>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</si>
  <si>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</si>
  <si>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</si>
  <si>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</si>
  <si>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</si>
  <si>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</si>
  <si>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</si>
  <si>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</si>
  <si>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</si>
  <si>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</si>
  <si>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</si>
  <si>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</si>
  <si>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</si>
  <si>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</si>
  <si>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</si>
  <si>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</si>
  <si>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</si>
  <si>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</si>
  <si>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</si>
  <si>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</si>
  <si>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</si>
  <si>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</si>
  <si>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</si>
  <si>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</si>
  <si>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</si>
  <si>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</si>
  <si>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</si>
  <si>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</si>
  <si>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</si>
  <si>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</si>
  <si>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</si>
  <si>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</si>
  <si>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</si>
  <si>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</si>
  <si>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</si>
  <si>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</si>
  <si>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</si>
  <si>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</si>
  <si>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</si>
  <si>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</si>
  <si>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</si>
  <si>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</si>
  <si>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</si>
  <si>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</si>
  <si>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</si>
  <si>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</si>
  <si>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</si>
  <si>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</si>
  <si>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</si>
  <si>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</si>
  <si>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</si>
  <si>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</si>
  <si>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</si>
  <si>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</si>
  <si>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</si>
  <si>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</si>
  <si>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</si>
  <si>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</si>
  <si>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</si>
  <si>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</si>
  <si>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</si>
  <si>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</si>
  <si>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</si>
  <si>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</si>
  <si>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</si>
  <si>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</si>
  <si>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</si>
  <si>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</si>
  <si>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</si>
  <si>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</si>
  <si>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</si>
  <si>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</si>
  <si>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</si>
  <si>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</si>
  <si>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</si>
  <si>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</si>
  <si>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</si>
  <si>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</si>
  <si>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</si>
  <si>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</si>
  <si>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</si>
  <si>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</si>
  <si>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</si>
  <si>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</si>
  <si>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</si>
  <si>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</si>
  <si>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</si>
  <si>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</si>
  <si>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</si>
  <si>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</si>
  <si>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</si>
  <si>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</si>
  <si>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</si>
  <si>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</si>
  <si>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</si>
  <si>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</si>
  <si>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</si>
  <si>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</si>
  <si>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</si>
  <si>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</si>
  <si>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</si>
  <si>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</si>
  <si>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</si>
  <si>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</si>
  <si>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</si>
  <si>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</si>
  <si>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</si>
  <si>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</si>
  <si>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</si>
  <si>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</si>
  <si>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</si>
  <si>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</si>
  <si>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</si>
  <si>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</si>
  <si>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</si>
  <si>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</si>
  <si>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</si>
  <si>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</si>
  <si>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</si>
  <si>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</si>
  <si>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</si>
  <si>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</si>
  <si>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</si>
  <si>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</si>
  <si>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</si>
  <si>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</si>
  <si>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</si>
  <si>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</si>
  <si>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</si>
  <si>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</si>
  <si>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</si>
  <si>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</si>
  <si>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</si>
  <si>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</si>
  <si>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</si>
  <si>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</si>
  <si>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</si>
  <si>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</si>
  <si>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</si>
  <si>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</si>
  <si>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</si>
  <si>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</si>
  <si>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</si>
  <si>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</si>
  <si>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</si>
  <si>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</si>
  <si>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</si>
  <si>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</si>
  <si>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</si>
  <si>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</si>
  <si>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</si>
  <si>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</si>
  <si>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</si>
  <si>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</si>
  <si>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</si>
  <si>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</si>
  <si>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</si>
  <si>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</si>
  <si>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</si>
  <si>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</si>
  <si>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</si>
  <si>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</si>
  <si>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</si>
  <si>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</si>
  <si>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</si>
  <si>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</si>
  <si>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</si>
  <si>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</si>
  <si>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</si>
  <si>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</si>
  <si>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</si>
  <si>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</si>
  <si>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</si>
  <si>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</si>
  <si>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</si>
  <si>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</si>
  <si>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</si>
  <si>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</si>
  <si>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</si>
  <si>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</si>
  <si>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</si>
  <si>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</si>
  <si>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</si>
  <si>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</si>
  <si>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</si>
  <si>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</si>
  <si>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</si>
  <si>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</si>
  <si>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</si>
  <si>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</si>
  <si>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</si>
  <si>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</si>
  <si>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</si>
  <si>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</si>
  <si>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</si>
  <si>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</si>
  <si>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</si>
  <si>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</si>
  <si>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</si>
  <si>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</si>
  <si>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</si>
  <si>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</si>
  <si>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</si>
  <si>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</si>
  <si>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</si>
  <si>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</si>
  <si>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</si>
  <si>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</si>
  <si>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</si>
  <si>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</si>
  <si>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</si>
  <si>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</si>
  <si>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</si>
  <si>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</si>
  <si>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</si>
  <si>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</si>
  <si>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</si>
  <si>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</si>
  <si>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</si>
  <si>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</si>
  <si>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</si>
  <si>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</si>
  <si>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</si>
  <si>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</si>
  <si>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</si>
  <si>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</si>
  <si>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</si>
  <si>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</si>
  <si>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</si>
  <si>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</si>
  <si>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</si>
  <si>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</si>
  <si>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</si>
  <si>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</si>
  <si>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</si>
  <si>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</si>
  <si>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</si>
  <si>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</si>
  <si>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</si>
  <si>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</si>
  <si>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</si>
  <si>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</si>
  <si>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</si>
  <si>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</si>
  <si>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</si>
  <si>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</si>
  <si>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</si>
  <si>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</si>
  <si>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</si>
  <si>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</si>
  <si>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</si>
  <si>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</si>
  <si>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</si>
  <si>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</si>
  <si>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</si>
  <si>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</si>
  <si>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</si>
  <si>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</si>
  <si>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</si>
  <si>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</si>
  <si>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</si>
  <si>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</si>
  <si>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</si>
  <si>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</si>
  <si>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</si>
  <si>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</si>
  <si>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</si>
  <si>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</si>
  <si>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</si>
  <si>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</si>
  <si>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</si>
  <si>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</si>
  <si>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</si>
  <si>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</si>
  <si>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</si>
  <si>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</si>
  <si>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</si>
  <si>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</si>
  <si>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</si>
  <si>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</si>
  <si>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</si>
  <si>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</si>
  <si>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</si>
  <si>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</si>
  <si>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</si>
  <si>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</si>
  <si>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</si>
  <si>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</si>
  <si>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</si>
  <si>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</si>
  <si>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</si>
  <si>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</si>
  <si>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</si>
  <si>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</si>
  <si>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</si>
  <si>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</si>
  <si>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</si>
  <si>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</si>
  <si>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</si>
  <si>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</si>
  <si>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</si>
  <si>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</si>
  <si>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</si>
  <si>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</si>
  <si>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</si>
  <si>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</si>
  <si>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</si>
  <si>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</si>
  <si>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</si>
  <si>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</si>
  <si>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</si>
  <si>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</si>
  <si>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</si>
  <si>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</si>
  <si>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</si>
  <si>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</si>
  <si>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</si>
  <si>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</si>
  <si>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</si>
  <si>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</si>
  <si>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</si>
  <si>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</si>
  <si>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</si>
  <si>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</si>
  <si>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</si>
  <si>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</si>
  <si>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</si>
  <si>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</si>
  <si>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</si>
  <si>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</si>
  <si>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</si>
  <si>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</si>
  <si>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</si>
  <si>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</si>
  <si>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</si>
  <si>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</si>
  <si>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</si>
  <si>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</si>
  <si>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</si>
  <si>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</si>
  <si>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</si>
  <si>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</si>
  <si>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</si>
  <si>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</si>
  <si>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</si>
  <si>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</si>
  <si>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</si>
  <si>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</si>
  <si>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</si>
  <si>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</si>
  <si>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</si>
  <si>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</si>
  <si>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</si>
  <si>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</si>
  <si>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</si>
  <si>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</si>
  <si>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</si>
  <si>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</si>
  <si>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</si>
  <si>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</si>
  <si>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</si>
  <si>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</si>
  <si>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</si>
  <si>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</si>
  <si>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</si>
  <si>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</si>
  <si>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</si>
  <si>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</si>
  <si>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</si>
  <si>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</si>
  <si>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</si>
  <si>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</si>
  <si>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</si>
  <si>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</si>
  <si>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</si>
  <si>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</si>
  <si>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</si>
  <si>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</si>
  <si>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</si>
  <si>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</si>
  <si>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</si>
  <si>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</si>
  <si>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</si>
  <si>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</si>
  <si>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</si>
  <si>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</si>
  <si>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</si>
  <si>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</si>
  <si>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</si>
  <si>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</si>
  <si>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</si>
  <si>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</si>
  <si>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</si>
  <si>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</si>
  <si>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</si>
  <si>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</si>
  <si>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</si>
  <si>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</si>
  <si>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</si>
  <si>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</si>
  <si>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</si>
  <si>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</si>
  <si>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</si>
  <si>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</si>
  <si>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</si>
  <si>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</si>
  <si>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</si>
  <si>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</si>
  <si>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</si>
  <si>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</si>
  <si>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</si>
  <si>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</si>
  <si>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</si>
  <si>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</si>
  <si>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</si>
  <si>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</si>
  <si>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</si>
  <si>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</si>
  <si>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</si>
  <si>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</si>
  <si>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</si>
  <si>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</si>
  <si>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</si>
  <si>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</si>
  <si>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</si>
  <si>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</si>
  <si>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</si>
  <si>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</si>
  <si>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</si>
  <si>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</si>
  <si>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</si>
  <si>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</si>
  <si>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</si>
  <si>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</si>
  <si>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</si>
  <si>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</si>
  <si>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</si>
  <si>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</si>
  <si>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</si>
  <si>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</si>
  <si>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</si>
  <si>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</si>
  <si>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</si>
  <si>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</si>
  <si>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</si>
  <si>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</si>
  <si>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</si>
  <si>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</si>
  <si>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</si>
  <si>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</si>
  <si>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</si>
  <si>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</si>
  <si>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</si>
  <si>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</si>
  <si>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</si>
  <si>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</si>
  <si>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</si>
  <si>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</si>
  <si>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</si>
  <si>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</si>
  <si>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</si>
  <si>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</si>
  <si>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</si>
  <si>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</si>
  <si>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</si>
  <si>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</si>
  <si>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</si>
  <si>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</si>
  <si>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</si>
  <si>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</si>
  <si>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</si>
  <si>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</si>
  <si>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</si>
  <si>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</si>
  <si>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</si>
  <si>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</si>
  <si>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</si>
  <si>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</si>
  <si>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</si>
  <si>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</si>
  <si>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</si>
  <si>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</si>
  <si>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</si>
  <si>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</si>
  <si>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</si>
  <si>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</si>
  <si>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</si>
  <si>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</si>
  <si>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</si>
  <si>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</si>
  <si>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</si>
  <si>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</si>
  <si>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</si>
  <si>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</si>
  <si>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</si>
  <si>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</si>
  <si>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</si>
  <si>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</si>
  <si>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</si>
  <si>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</si>
  <si>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</si>
  <si>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</si>
  <si>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</si>
  <si>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</si>
  <si>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</si>
  <si>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</si>
  <si>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</si>
  <si>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</si>
  <si>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</si>
  <si>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</si>
  <si>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</si>
  <si>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</si>
  <si>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</si>
  <si>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</si>
  <si>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</si>
  <si>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</si>
  <si>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</si>
  <si>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</si>
  <si>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</si>
  <si>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</si>
  <si>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</si>
  <si>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</si>
  <si>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</si>
  <si>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</si>
  <si>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</si>
  <si>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</si>
  <si>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</si>
  <si>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</si>
  <si>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</si>
  <si>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</si>
  <si>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</si>
  <si>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</si>
  <si>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</si>
  <si>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</si>
  <si>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</si>
  <si>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</si>
  <si>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</si>
  <si>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</si>
  <si>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</si>
  <si>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</si>
  <si>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</si>
  <si>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</si>
  <si>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</si>
  <si>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</si>
  <si>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</si>
  <si>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</si>
  <si>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</si>
  <si>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</si>
  <si>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</si>
  <si>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</si>
  <si>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</si>
  <si>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</si>
  <si>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</si>
  <si>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</si>
  <si>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</si>
  <si>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</si>
  <si>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</si>
  <si>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</si>
  <si>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</si>
  <si>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</si>
  <si>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</si>
  <si>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</si>
  <si>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</si>
  <si>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</si>
  <si>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</si>
  <si>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</si>
  <si>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</si>
  <si>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</si>
  <si>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</si>
  <si>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</si>
  <si>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</si>
  <si>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</si>
  <si>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</si>
  <si>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</si>
  <si>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</si>
  <si>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</si>
  <si>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</si>
  <si>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</si>
  <si>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</si>
  <si>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</si>
  <si>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</si>
  <si>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</si>
  <si>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</si>
  <si>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</si>
  <si>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</si>
  <si>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</si>
  <si>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</si>
  <si>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</si>
  <si>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</si>
  <si>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</si>
  <si>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</si>
  <si>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</si>
  <si>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</si>
  <si>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</si>
  <si>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</si>
  <si>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</si>
  <si>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</si>
  <si>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</si>
  <si>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</si>
  <si>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</si>
  <si>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</si>
  <si>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</si>
  <si>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</si>
  <si>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</si>
  <si>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</si>
  <si>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</si>
  <si>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</si>
  <si>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</si>
  <si>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</si>
  <si>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</si>
  <si>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</si>
  <si>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</si>
  <si>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</si>
  <si>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</si>
  <si>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</si>
  <si>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</si>
  <si>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</si>
  <si>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</si>
  <si>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</si>
  <si>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</si>
  <si>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</si>
  <si>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</si>
  <si>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</si>
  <si>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</si>
  <si>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</si>
  <si>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</si>
  <si>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</si>
  <si>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</si>
  <si>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</si>
  <si>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</si>
  <si>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</si>
  <si>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</si>
  <si>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</si>
  <si>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</si>
  <si>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</si>
  <si>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</si>
  <si>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</si>
  <si>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</si>
  <si>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</si>
  <si>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</si>
  <si>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</si>
  <si>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</si>
  <si>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</si>
  <si>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</si>
  <si>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</si>
  <si>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</si>
  <si>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</si>
  <si>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</si>
  <si>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</si>
  <si>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</si>
  <si>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</si>
  <si>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</si>
  <si>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</si>
  <si>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</si>
  <si>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</si>
  <si>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</si>
  <si>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</si>
  <si>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</si>
  <si>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</si>
  <si>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</si>
  <si>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</si>
  <si>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</si>
  <si>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</si>
  <si>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</si>
  <si>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</si>
  <si>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</si>
  <si>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</si>
  <si>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</si>
  <si>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</si>
  <si>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</si>
  <si>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</si>
  <si>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</si>
  <si>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</si>
  <si>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</si>
  <si>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</si>
  <si>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</si>
  <si>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</si>
  <si>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</si>
  <si>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</si>
  <si>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</si>
  <si>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</si>
  <si>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</si>
  <si>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</si>
  <si>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</si>
  <si>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</si>
  <si>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</si>
  <si>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</si>
  <si>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</si>
  <si>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</si>
  <si>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</si>
  <si>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</si>
  <si>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</si>
  <si>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</si>
  <si>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</si>
  <si>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</si>
  <si>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</si>
  <si>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</si>
  <si>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</si>
  <si>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</si>
  <si>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</si>
  <si>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</si>
  <si>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</si>
  <si>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</si>
  <si>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</si>
  <si>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</si>
  <si>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</si>
  <si>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</si>
  <si>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</si>
  <si>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</si>
  <si>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</si>
  <si>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</si>
  <si>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</si>
  <si>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</si>
  <si>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</si>
  <si>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</si>
  <si>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</si>
  <si>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</si>
  <si>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</si>
  <si>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</si>
  <si>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</si>
  <si>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</si>
  <si>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</si>
  <si>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</si>
  <si>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</si>
  <si>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</si>
  <si>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</si>
  <si>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</si>
  <si>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</si>
  <si>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</si>
  <si>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</si>
  <si>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</si>
  <si>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</si>
  <si>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</si>
  <si>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</si>
  <si>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</si>
  <si>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</si>
  <si>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</si>
  <si>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</si>
  <si>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</si>
  <si>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</si>
  <si>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</si>
  <si>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</si>
  <si>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</si>
  <si>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</si>
  <si>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</si>
  <si>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</si>
  <si>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</si>
  <si>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</si>
  <si>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</si>
  <si>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</si>
  <si>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</si>
  <si>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</si>
  <si>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</si>
  <si>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</si>
  <si>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</si>
  <si>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</si>
  <si>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</si>
  <si>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</si>
  <si>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</si>
  <si>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</si>
  <si>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</si>
  <si>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</si>
  <si>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</si>
  <si>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</si>
  <si>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</si>
  <si>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</si>
  <si>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</si>
  <si>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</si>
  <si>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</si>
  <si>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</si>
  <si>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</si>
  <si>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</si>
  <si>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</si>
  <si>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</si>
  <si>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</si>
  <si>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</si>
  <si>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</si>
  <si>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</si>
  <si>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</si>
  <si>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</si>
  <si>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</si>
  <si>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</si>
  <si>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</si>
  <si>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</si>
  <si>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</si>
  <si>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</si>
  <si>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</si>
  <si>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</si>
  <si>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</si>
  <si>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</si>
  <si>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</si>
  <si>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</si>
  <si>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</si>
  <si>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</si>
  <si>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</si>
  <si>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</si>
  <si>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</si>
  <si>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</si>
  <si>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</si>
  <si>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</si>
  <si>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</si>
  <si>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</si>
  <si>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</si>
  <si>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</si>
  <si>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</si>
  <si>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</si>
  <si>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</si>
  <si>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</si>
  <si>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</si>
  <si>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</si>
  <si>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</si>
  <si>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</si>
  <si>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</si>
  <si>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</si>
  <si>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</si>
  <si>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</si>
  <si>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</si>
  <si>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</si>
  <si>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</si>
  <si>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</si>
  <si>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</si>
  <si>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</si>
  <si>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</si>
  <si>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</si>
  <si>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</si>
  <si>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</si>
  <si>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</si>
  <si>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</si>
  <si>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</si>
  <si>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</si>
  <si>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</si>
  <si>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</si>
  <si>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</si>
  <si>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</si>
  <si>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</si>
  <si>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</si>
  <si>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</si>
  <si>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</si>
  <si>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</si>
  <si>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</si>
  <si>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</si>
  <si>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</si>
  <si>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</si>
  <si>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</si>
  <si>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</si>
  <si>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</si>
  <si>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</si>
  <si>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</si>
  <si>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</si>
  <si>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</si>
  <si>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</si>
  <si>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</si>
  <si>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</si>
  <si>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</si>
  <si>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</si>
  <si>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</si>
  <si>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</si>
  <si>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</si>
  <si>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</si>
  <si>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</si>
  <si>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</si>
  <si>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</si>
  <si>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</si>
  <si>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</si>
  <si>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</si>
  <si>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</si>
  <si>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</si>
  <si>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</si>
  <si>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</si>
  <si>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</si>
  <si>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</si>
  <si>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</si>
  <si>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</si>
  <si>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</si>
  <si>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</si>
  <si>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</si>
  <si>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</si>
  <si>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</si>
  <si>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</si>
  <si>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</si>
  <si>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</si>
  <si>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</si>
  <si>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</si>
  <si>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</si>
  <si>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</si>
  <si>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</si>
  <si>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</si>
  <si>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</si>
  <si>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</si>
  <si>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</si>
  <si>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</si>
  <si>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</si>
  <si>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</si>
  <si>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</si>
  <si>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</si>
  <si>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</si>
  <si>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</si>
  <si>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</si>
  <si>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</si>
  <si>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</si>
  <si>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</si>
  <si>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</si>
  <si>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</si>
  <si>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</si>
  <si>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</si>
  <si>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</si>
  <si>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</si>
  <si>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</si>
  <si>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</si>
  <si>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</si>
  <si>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</si>
  <si>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</si>
  <si>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</si>
  <si>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</si>
  <si>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</si>
  <si>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</si>
  <si>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</si>
  <si>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</si>
  <si>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</si>
  <si>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</si>
  <si>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</si>
  <si>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</si>
  <si>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</si>
  <si>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</si>
  <si>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</si>
  <si>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</si>
  <si>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</si>
  <si>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</si>
  <si>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</si>
  <si>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</si>
  <si>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</si>
  <si>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</si>
  <si>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</si>
  <si>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</si>
  <si>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</si>
  <si>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</si>
  <si>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</si>
  <si>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</si>
  <si>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</si>
  <si>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</si>
  <si>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</si>
  <si>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</si>
  <si>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</si>
  <si>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</si>
  <si>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</si>
  <si>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</si>
  <si>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</si>
  <si>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</si>
  <si>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</si>
  <si>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</si>
  <si>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</si>
  <si>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</si>
  <si>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</si>
  <si>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</si>
  <si>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</si>
  <si>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</si>
  <si>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</si>
  <si>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</si>
  <si>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</si>
  <si>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</si>
  <si>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</si>
  <si>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</si>
  <si>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</si>
  <si>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</si>
  <si>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</si>
  <si>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</si>
  <si>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</si>
  <si>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</si>
  <si>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</si>
  <si>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</si>
  <si>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</si>
  <si>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</si>
  <si>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</si>
  <si>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</si>
  <si>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</si>
  <si>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</si>
  <si>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</si>
  <si>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</si>
  <si>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</si>
  <si>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</si>
  <si>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</si>
  <si>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</si>
  <si>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</si>
  <si>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</si>
  <si>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</si>
  <si>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</si>
  <si>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</si>
  <si>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</si>
  <si>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</si>
  <si>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</si>
  <si>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</si>
  <si>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</si>
  <si>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</si>
  <si>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</si>
  <si>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</si>
  <si>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</si>
  <si>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</si>
  <si>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</si>
  <si>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</si>
  <si>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</si>
  <si>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</si>
  <si>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</si>
  <si>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</si>
  <si>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</si>
  <si>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</si>
  <si>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</si>
  <si>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</si>
  <si>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</si>
  <si>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</si>
  <si>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</si>
  <si>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</si>
  <si>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</si>
  <si>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</si>
  <si>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</si>
  <si>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</si>
  <si>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</si>
  <si>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</si>
  <si>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</si>
  <si>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</si>
  <si>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</si>
  <si>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</si>
  <si>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</si>
  <si>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</si>
  <si>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</si>
  <si>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</si>
  <si>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</si>
  <si>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</si>
  <si>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</si>
  <si>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</si>
  <si>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</si>
  <si>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</si>
  <si>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</si>
  <si>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</si>
  <si>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</si>
  <si>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</si>
  <si>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</si>
  <si>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</si>
  <si>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</si>
  <si>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</si>
  <si>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</si>
  <si>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</si>
  <si>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</si>
  <si>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</si>
  <si>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</si>
  <si>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</si>
  <si>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</si>
  <si>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</si>
  <si>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</si>
  <si>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</si>
  <si>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</si>
  <si>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</si>
  <si>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</si>
  <si>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</si>
  <si>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</si>
  <si>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</si>
  <si>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</si>
  <si>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</si>
  <si>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</si>
  <si>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</si>
  <si>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</si>
  <si>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</si>
  <si>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</si>
  <si>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</si>
  <si>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</si>
  <si>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</si>
  <si>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</si>
  <si>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</si>
  <si>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</si>
  <si>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</si>
  <si>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</si>
  <si>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</si>
  <si>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</si>
  <si>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</si>
  <si>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</si>
  <si>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</si>
  <si>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</si>
  <si>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</si>
  <si>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</si>
  <si>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</si>
  <si>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</si>
  <si>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</si>
  <si>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</si>
  <si>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</si>
  <si>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</si>
  <si>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</si>
  <si>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</si>
  <si>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</si>
  <si>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</si>
  <si>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</si>
  <si>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</si>
  <si>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</si>
  <si>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</si>
  <si>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</si>
  <si>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</si>
  <si>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</si>
  <si>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</si>
  <si>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</si>
  <si>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</si>
  <si>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</si>
  <si>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</si>
  <si>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</si>
  <si>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</si>
  <si>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</si>
  <si>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</si>
  <si>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</si>
  <si>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</si>
  <si>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</si>
  <si>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</si>
  <si>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</si>
  <si>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</si>
  <si>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</si>
  <si>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</si>
  <si>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</si>
  <si>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</si>
  <si>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</si>
  <si>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</si>
  <si>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</si>
  <si>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</si>
  <si>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</si>
  <si>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</si>
  <si>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</si>
  <si>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</si>
  <si>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</si>
  <si>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</si>
  <si>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</si>
  <si>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</si>
  <si>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</si>
  <si>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</si>
  <si>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</si>
  <si>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</si>
  <si>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</si>
  <si>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</si>
  <si>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</si>
  <si>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</si>
  <si>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</si>
  <si>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</si>
  <si>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</si>
  <si>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</si>
  <si>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</si>
  <si>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</si>
  <si>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</si>
  <si>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</si>
  <si>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</si>
  <si>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</si>
  <si>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</si>
  <si>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</si>
  <si>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</si>
  <si>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</si>
  <si>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</si>
  <si>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</si>
  <si>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</si>
  <si>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</si>
  <si>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</si>
  <si>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</si>
  <si>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</si>
  <si>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</si>
  <si>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</si>
  <si>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</si>
  <si>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</si>
  <si>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</si>
  <si>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</si>
  <si>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</si>
  <si>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</si>
  <si>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</si>
  <si>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</si>
  <si>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</si>
  <si>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</si>
  <si>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</si>
  <si>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</si>
  <si>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</si>
  <si>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</si>
  <si>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</si>
  <si>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</si>
  <si>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</si>
  <si>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</si>
  <si>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</si>
  <si>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</si>
  <si>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</si>
  <si>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</si>
  <si>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</si>
  <si>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</si>
  <si>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</si>
  <si>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</si>
  <si>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</si>
  <si>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</si>
  <si>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</si>
  <si>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</si>
  <si>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</si>
  <si>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</si>
  <si>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</si>
  <si>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</si>
  <si>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</si>
  <si>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</si>
  <si>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</si>
  <si>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</si>
  <si>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</si>
  <si>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</si>
  <si>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</si>
  <si>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</si>
  <si>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</si>
  <si>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</si>
  <si>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</si>
  <si>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</si>
  <si>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</si>
  <si>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</si>
  <si>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</si>
  <si>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</si>
  <si>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</si>
  <si>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</si>
  <si>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</si>
  <si>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</si>
  <si>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</si>
  <si>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</si>
  <si>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</si>
  <si>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</si>
  <si>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</si>
  <si>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</si>
  <si>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</si>
  <si>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</si>
  <si>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</si>
  <si>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</si>
  <si>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</si>
  <si>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</si>
  <si>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</si>
  <si>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</si>
  <si>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</si>
  <si>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</si>
  <si>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</si>
  <si>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</si>
  <si>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</si>
  <si>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</si>
  <si>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</si>
  <si>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</si>
  <si>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</si>
  <si>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</si>
  <si>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</si>
  <si>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</si>
  <si>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</si>
  <si>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</si>
  <si>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</si>
  <si>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</si>
  <si>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</si>
  <si>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</si>
  <si>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</si>
  <si>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</si>
  <si>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</si>
  <si>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</si>
  <si>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</si>
  <si>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</si>
  <si>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</si>
  <si>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</si>
  <si>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</si>
  <si>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</si>
  <si>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</si>
  <si>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</si>
  <si>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</si>
  <si>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</si>
  <si>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</si>
  <si>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</si>
  <si>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</si>
  <si>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</si>
  <si>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</si>
  <si>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</si>
  <si>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</si>
  <si>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</si>
  <si>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</si>
  <si>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</si>
  <si>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</si>
  <si>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</si>
  <si>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</si>
  <si>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</si>
  <si>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</si>
  <si>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</si>
  <si>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</si>
  <si>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</si>
  <si>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</si>
  <si>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</si>
  <si>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</si>
  <si>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</si>
  <si>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</si>
  <si>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</si>
  <si>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</si>
  <si>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</si>
  <si>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</si>
  <si>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</si>
  <si>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</si>
  <si>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</si>
  <si>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</si>
  <si>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</si>
  <si>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</si>
  <si>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</si>
  <si>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</si>
  <si>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</si>
  <si>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</si>
  <si>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</si>
  <si>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</si>
  <si>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</si>
  <si>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</si>
  <si>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</si>
  <si>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</si>
  <si>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</si>
  <si>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</si>
  <si>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</si>
  <si>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</si>
  <si>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</si>
  <si>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</si>
  <si>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</si>
  <si>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</si>
  <si>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</si>
  <si>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</si>
  <si>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</si>
  <si>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</si>
  <si>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</si>
  <si>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</si>
  <si>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</si>
  <si>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</si>
  <si>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</si>
  <si>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</si>
  <si>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</si>
  <si>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</si>
  <si>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</si>
  <si>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</si>
  <si>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</si>
  <si>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</si>
  <si>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</si>
  <si>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</si>
  <si>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</si>
  <si>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</si>
  <si>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</si>
  <si>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</si>
  <si>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</si>
  <si>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</si>
  <si>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</si>
  <si>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</si>
  <si>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</si>
  <si>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</si>
  <si>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</si>
  <si>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</si>
  <si>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</si>
  <si>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</si>
  <si>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</si>
  <si>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</si>
  <si>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</si>
  <si>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</si>
  <si>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</si>
  <si>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</si>
  <si>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</si>
  <si>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</si>
  <si>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</si>
  <si>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</si>
  <si>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</si>
  <si>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</si>
  <si>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</si>
  <si>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</si>
  <si>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</si>
  <si>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</si>
  <si>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</si>
  <si>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</si>
  <si>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</si>
  <si>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</si>
  <si>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</si>
  <si>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</si>
  <si>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</si>
  <si>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</si>
  <si>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</si>
  <si>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</si>
  <si>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</si>
  <si>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</si>
  <si>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</si>
  <si>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</si>
  <si>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</si>
  <si>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</si>
  <si>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</si>
  <si>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</si>
  <si>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</si>
  <si>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</si>
  <si>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</si>
  <si>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</si>
  <si>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</si>
  <si>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</si>
  <si>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</si>
  <si>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</si>
  <si>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</si>
  <si>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</si>
  <si>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</si>
  <si>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</si>
  <si>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</si>
  <si>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</si>
  <si>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</si>
  <si>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</si>
  <si>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</si>
  <si>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</si>
  <si>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</si>
  <si>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</si>
  <si>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</si>
  <si>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</si>
  <si>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</si>
  <si>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</si>
  <si>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</si>
  <si>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</si>
  <si>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</si>
  <si>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</si>
  <si>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</si>
  <si>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</si>
  <si>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</si>
  <si>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</si>
  <si>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</si>
  <si>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</si>
  <si>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</si>
  <si>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</si>
  <si>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</si>
  <si>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</si>
  <si>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</si>
  <si>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</si>
  <si>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</si>
  <si>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</si>
  <si>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</si>
  <si>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</si>
  <si>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</si>
  <si>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</si>
  <si>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</si>
  <si>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</si>
  <si>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</si>
  <si>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</si>
  <si>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</si>
  <si>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</si>
  <si>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</si>
  <si>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</si>
  <si>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</si>
  <si>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</si>
  <si>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</si>
  <si>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</si>
  <si>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</si>
  <si>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</si>
  <si>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</si>
  <si>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</si>
  <si>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</si>
  <si>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</si>
  <si>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</si>
  <si>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</si>
  <si>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</si>
  <si>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</si>
  <si>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</si>
  <si>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</si>
  <si>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</si>
  <si>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</si>
  <si>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</si>
  <si>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</si>
  <si>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</si>
  <si>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</si>
  <si>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</si>
  <si>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</si>
  <si>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</si>
  <si>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</si>
  <si>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</si>
  <si>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</si>
  <si>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</si>
  <si>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</si>
  <si>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</si>
  <si>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</si>
  <si>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</si>
  <si>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</si>
  <si>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</si>
  <si>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</si>
  <si>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</si>
  <si>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</si>
  <si>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</si>
  <si>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</si>
  <si>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</si>
  <si>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</si>
  <si>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</si>
  <si>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</si>
  <si>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</si>
  <si>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</si>
  <si>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</si>
  <si>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</si>
  <si>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</si>
  <si>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</si>
  <si>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</si>
  <si>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</si>
  <si>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</si>
  <si>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</si>
  <si>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</si>
  <si>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</si>
  <si>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</si>
  <si>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</si>
  <si>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</si>
  <si>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</si>
  <si>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</si>
  <si>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</si>
  <si>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</si>
  <si>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</si>
  <si>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</si>
  <si>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</si>
  <si>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</si>
  <si>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</si>
  <si>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</si>
  <si>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</si>
  <si>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</si>
  <si>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</si>
  <si>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</si>
  <si>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</si>
  <si>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</si>
  <si>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</si>
  <si>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</si>
  <si>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</si>
  <si>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</si>
  <si>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</si>
  <si>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</si>
  <si>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</si>
  <si>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</si>
  <si>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</si>
  <si>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</si>
  <si>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</si>
  <si>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</si>
  <si>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</si>
  <si>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</si>
  <si>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</si>
  <si>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</si>
  <si>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</si>
  <si>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</si>
  <si>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</si>
  <si>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</si>
  <si>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</si>
  <si>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</si>
  <si>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</si>
  <si>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</si>
  <si>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</si>
  <si>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</si>
  <si>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</si>
  <si>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</si>
  <si>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</si>
  <si>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</si>
  <si>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</si>
  <si>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</si>
  <si>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</si>
  <si>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</si>
  <si>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</si>
  <si>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</si>
  <si>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</si>
  <si>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</si>
  <si>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</si>
  <si>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</si>
  <si>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</si>
  <si>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</si>
  <si>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</si>
  <si>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</si>
  <si>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</si>
  <si>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</si>
  <si>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</si>
  <si>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</si>
  <si>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</si>
  <si>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</si>
  <si>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</si>
  <si>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</si>
  <si>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</si>
  <si>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</si>
  <si>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</si>
  <si>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</si>
  <si>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</si>
  <si>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</si>
  <si>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</si>
  <si>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</si>
  <si>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</si>
  <si>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</si>
  <si>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</si>
  <si>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</si>
  <si>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</si>
  <si>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</si>
  <si>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</si>
  <si>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</si>
  <si>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</si>
  <si>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</si>
  <si>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</si>
  <si>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</si>
  <si>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</si>
  <si>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</si>
  <si>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</si>
  <si>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</si>
  <si>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</si>
  <si>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</si>
  <si>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</si>
  <si>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</si>
  <si>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</si>
  <si>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</si>
  <si>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</si>
  <si>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</si>
  <si>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</si>
  <si>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</si>
  <si>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</si>
  <si>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</si>
  <si>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</si>
  <si>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</si>
  <si>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</si>
  <si>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</si>
  <si>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</si>
  <si>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</si>
  <si>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</si>
  <si>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</si>
  <si>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</si>
  <si>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</si>
  <si>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</si>
  <si>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</si>
  <si>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</si>
  <si>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</si>
  <si>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</si>
  <si>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</si>
  <si>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</si>
  <si>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</si>
  <si>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</si>
  <si>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</si>
  <si>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</si>
  <si>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</si>
  <si>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</si>
  <si>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</si>
  <si>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</si>
  <si>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</si>
  <si>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</si>
  <si>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</si>
  <si>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</si>
  <si>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</si>
  <si>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</si>
  <si>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</si>
  <si>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</si>
  <si>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</si>
  <si>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</si>
  <si>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</si>
  <si>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</si>
  <si>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</si>
  <si>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</si>
  <si>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</si>
  <si>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</si>
  <si>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</si>
  <si>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</si>
  <si>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</si>
  <si>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</si>
  <si>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</si>
  <si>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</si>
  <si>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</si>
  <si>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</si>
  <si>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</si>
  <si>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</si>
  <si>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</si>
  <si>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</si>
  <si>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</si>
  <si>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</si>
  <si>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</si>
  <si>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</si>
  <si>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</si>
  <si>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</si>
  <si>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</si>
  <si>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</si>
  <si>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</si>
  <si>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</si>
  <si>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</si>
  <si>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</si>
  <si>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</si>
  <si>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</si>
  <si>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</si>
  <si>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</si>
  <si>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</si>
  <si>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</si>
  <si>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</si>
  <si>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</si>
  <si>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</si>
  <si>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</si>
  <si>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</si>
  <si>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</si>
  <si>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</si>
  <si>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</si>
  <si>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</si>
  <si>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</si>
  <si>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</si>
  <si>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</si>
  <si>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</si>
  <si>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</si>
  <si>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</si>
  <si>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</si>
  <si>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</si>
  <si>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</si>
  <si>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</si>
  <si>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</si>
  <si>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</si>
  <si>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</si>
  <si>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</si>
  <si>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</si>
  <si>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</si>
  <si>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</si>
  <si>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</si>
  <si>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</si>
  <si>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</si>
  <si>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</si>
  <si>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</si>
  <si>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</si>
  <si>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</si>
  <si>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</si>
  <si>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</si>
  <si>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</si>
  <si>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</si>
  <si>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</si>
  <si>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</si>
  <si>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</si>
  <si>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</si>
  <si>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</si>
  <si>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</si>
  <si>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</si>
  <si>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</si>
  <si>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</si>
  <si>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</si>
  <si>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</si>
  <si>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</si>
  <si>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</si>
  <si>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</si>
  <si>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</si>
  <si>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</si>
  <si>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</si>
  <si>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</si>
  <si>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</si>
  <si>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</si>
  <si>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</si>
  <si>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</si>
  <si>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</si>
  <si>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</si>
  <si>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</si>
  <si>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</si>
  <si>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</si>
  <si>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</si>
  <si>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</si>
  <si>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</si>
  <si>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</si>
  <si>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</si>
  <si>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</si>
  <si>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</si>
  <si>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</si>
  <si>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</si>
  <si>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</si>
  <si>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</si>
  <si>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</si>
  <si>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</si>
  <si>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</si>
  <si>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</si>
  <si>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</si>
  <si>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</si>
  <si>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</si>
  <si>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</si>
  <si>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</si>
  <si>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</si>
  <si>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</si>
  <si>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</si>
  <si>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</si>
  <si>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</si>
  <si>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</si>
  <si>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</si>
  <si>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</si>
  <si>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</si>
  <si>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</si>
  <si>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</si>
  <si>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</si>
  <si>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</si>
  <si>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</si>
  <si>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</si>
  <si>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</si>
  <si>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</si>
  <si>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</si>
  <si>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</si>
  <si>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</si>
  <si>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</si>
  <si>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</si>
  <si>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</si>
  <si>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</si>
  <si>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</si>
  <si>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</si>
  <si>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</si>
  <si>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</si>
  <si>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</si>
  <si>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</si>
  <si>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</si>
  <si>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</si>
  <si>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</si>
  <si>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</si>
  <si>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</si>
  <si>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</si>
  <si>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</si>
  <si>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</si>
  <si>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</si>
  <si>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</si>
  <si>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</si>
  <si>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</si>
  <si>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</si>
  <si>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</si>
  <si>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</si>
  <si>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</si>
  <si>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</si>
  <si>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</si>
  <si>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</si>
  <si>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</si>
  <si>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</si>
  <si>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</si>
  <si>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</si>
  <si>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</si>
  <si>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</si>
  <si>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</si>
  <si>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</si>
  <si>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</si>
  <si>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</si>
  <si>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</si>
  <si>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</si>
  <si>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</si>
  <si>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</si>
  <si>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</si>
  <si>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</si>
  <si>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</si>
  <si>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</si>
  <si>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</si>
  <si>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</si>
  <si>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</si>
  <si>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</si>
  <si>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</si>
  <si>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</si>
  <si>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</si>
  <si>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</si>
  <si>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</si>
  <si>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</si>
  <si>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</si>
  <si>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</si>
  <si>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</si>
  <si>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</si>
  <si>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</si>
  <si>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</si>
  <si>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</si>
  <si>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</si>
  <si>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</si>
  <si>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</si>
  <si>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</si>
  <si>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</si>
  <si>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</si>
  <si>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</si>
  <si>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</si>
  <si>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</si>
  <si>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</si>
  <si>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</si>
  <si>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</si>
  <si>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</si>
  <si>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</si>
  <si>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</si>
  <si>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</si>
  <si>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</si>
  <si>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</si>
  <si>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</si>
  <si>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</si>
  <si>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</si>
  <si>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</si>
  <si>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</si>
  <si>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</si>
  <si>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</si>
  <si>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</si>
  <si>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</si>
  <si>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</si>
  <si>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</si>
  <si>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</si>
  <si>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</si>
  <si>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</si>
  <si>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</si>
  <si>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</si>
  <si>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</si>
  <si>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</si>
  <si>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</si>
  <si>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</si>
  <si>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</si>
  <si>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</si>
  <si>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</si>
  <si>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</si>
  <si>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</si>
  <si>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</si>
  <si>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</si>
  <si>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</si>
  <si>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</si>
  <si>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</si>
  <si>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</si>
  <si>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</si>
  <si>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</si>
  <si>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</si>
  <si>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</si>
  <si>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</si>
  <si>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</si>
  <si>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</si>
  <si>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</si>
  <si>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</si>
  <si>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</si>
  <si>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</si>
  <si>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</si>
  <si>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</si>
  <si>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</si>
  <si>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</si>
  <si>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</si>
  <si>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</si>
  <si>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</si>
  <si>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</si>
  <si>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</si>
  <si>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</si>
  <si>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</si>
  <si>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</si>
  <si>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</si>
  <si>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</si>
  <si>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</si>
  <si>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</si>
  <si>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</si>
  <si>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</si>
  <si>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</si>
  <si>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</si>
  <si>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</si>
  <si>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</si>
  <si>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</si>
  <si>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</si>
  <si>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</si>
  <si>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</si>
  <si>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</si>
  <si>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</si>
  <si>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</si>
  <si>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</si>
  <si>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</si>
  <si>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</si>
  <si>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</si>
  <si>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</si>
  <si>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</si>
  <si>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</si>
  <si>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</si>
  <si>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</si>
  <si>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</si>
  <si>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</si>
  <si>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</si>
  <si>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</si>
  <si>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</si>
  <si>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</si>
  <si>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</si>
  <si>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</si>
  <si>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</si>
  <si>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</si>
  <si>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</si>
  <si>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</si>
  <si>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</si>
  <si>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</si>
  <si>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</si>
  <si>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</si>
  <si>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</si>
  <si>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</si>
  <si>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</si>
  <si>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</si>
  <si>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</si>
  <si>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</si>
  <si>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</si>
  <si>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</si>
  <si>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</si>
  <si>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</si>
  <si>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</si>
  <si>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</si>
  <si>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</si>
  <si>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</si>
  <si>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</si>
  <si>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</si>
  <si>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</si>
  <si>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</si>
  <si>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</si>
  <si>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</si>
  <si>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</si>
  <si>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</si>
  <si>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</si>
  <si>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</si>
  <si>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</si>
  <si>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</si>
  <si>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</si>
  <si>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</si>
  <si>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</si>
  <si>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</si>
  <si>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</si>
  <si>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</si>
  <si>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</si>
  <si>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</si>
  <si>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</si>
  <si>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</si>
  <si>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</si>
  <si>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</si>
  <si>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</si>
  <si>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</si>
  <si>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</si>
  <si>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</si>
  <si>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</si>
  <si>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</si>
  <si>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</si>
  <si>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</si>
  <si>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</si>
  <si>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</si>
  <si>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</si>
  <si>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</si>
  <si>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</si>
  <si>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</si>
  <si>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</si>
  <si>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</si>
  <si>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</si>
  <si>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</si>
  <si>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</si>
  <si>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</si>
  <si>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</si>
  <si>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</si>
  <si>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</si>
  <si>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</si>
  <si>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</si>
  <si>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</si>
  <si>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</si>
  <si>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</si>
  <si>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</si>
  <si>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</si>
  <si>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</si>
  <si>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</si>
  <si>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</si>
  <si>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</si>
  <si>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</si>
  <si>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</si>
  <si>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</si>
  <si>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</si>
  <si>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</si>
  <si>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</si>
  <si>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</si>
  <si>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</si>
  <si>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</si>
  <si>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</si>
  <si>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</si>
  <si>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</si>
  <si>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</si>
  <si>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</si>
  <si>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</si>
  <si>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</si>
  <si>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</si>
  <si>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</si>
  <si>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</si>
  <si>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</si>
  <si>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</si>
  <si>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</si>
  <si>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</si>
  <si>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</si>
  <si>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</si>
  <si>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</si>
  <si>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</si>
  <si>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</si>
  <si>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</si>
  <si>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</si>
  <si>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</si>
  <si>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</si>
  <si>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</si>
  <si>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</si>
  <si>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</si>
  <si>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</si>
  <si>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</si>
  <si>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</si>
  <si>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</si>
  <si>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</si>
  <si>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</si>
  <si>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</si>
  <si>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</si>
  <si>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</si>
  <si>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</si>
  <si>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</si>
  <si>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</si>
  <si>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</si>
  <si>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</si>
  <si>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</si>
  <si>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</si>
  <si>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</si>
  <si>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</si>
  <si>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</si>
  <si>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</si>
  <si>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</si>
  <si>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</si>
  <si>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</si>
  <si>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</si>
  <si>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</si>
  <si>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</si>
  <si>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</si>
  <si>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</si>
  <si>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</si>
  <si>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</si>
  <si>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</si>
  <si>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</si>
  <si>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</si>
  <si>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</si>
  <si>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</si>
  <si>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</si>
  <si>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</si>
  <si>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</si>
  <si>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</si>
  <si>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</si>
  <si>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</si>
  <si>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</si>
  <si>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</si>
  <si>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</si>
  <si>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</si>
  <si>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</si>
  <si>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</si>
  <si>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</si>
  <si>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</si>
  <si>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</si>
  <si>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</si>
  <si>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</si>
  <si>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</si>
  <si>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</si>
  <si>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</si>
  <si>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</si>
  <si>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</si>
  <si>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</si>
  <si>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</si>
  <si>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</si>
  <si>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</si>
  <si>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</si>
  <si>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</si>
  <si>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</si>
  <si>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</si>
  <si>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</si>
  <si>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</si>
  <si>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</si>
  <si>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</si>
  <si>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</si>
  <si>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</si>
  <si>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</si>
  <si>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</si>
  <si>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</si>
  <si>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</si>
  <si>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</si>
  <si>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</si>
  <si>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</si>
  <si>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</si>
  <si>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</si>
  <si>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</si>
  <si>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</si>
  <si>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</si>
  <si>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</si>
  <si>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</si>
  <si>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</si>
  <si>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</si>
  <si>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</si>
  <si>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</si>
  <si>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</si>
  <si>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</si>
  <si>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</si>
  <si>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</si>
  <si>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</si>
  <si>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</si>
  <si>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</si>
  <si>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</si>
  <si>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</si>
  <si>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</si>
  <si>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</si>
  <si>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</si>
  <si>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</si>
  <si>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</si>
  <si>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</si>
  <si>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</si>
  <si>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</si>
  <si>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</si>
  <si>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</si>
  <si>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</si>
  <si>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</si>
  <si>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</si>
  <si>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</si>
  <si>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</si>
  <si>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</si>
  <si>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</si>
  <si>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</si>
  <si>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</si>
  <si>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</si>
  <si>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</si>
  <si>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</si>
  <si>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</si>
  <si>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</si>
  <si>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</si>
  <si>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</si>
  <si>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</si>
  <si>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</si>
  <si>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</si>
  <si>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</si>
  <si>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</si>
  <si>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</si>
  <si>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</si>
  <si>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</si>
  <si>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</si>
  <si>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</si>
  <si>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</si>
  <si>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</si>
  <si>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</si>
  <si>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</si>
  <si>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</si>
  <si>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</si>
  <si>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</si>
  <si>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</si>
  <si>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</si>
  <si>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</si>
  <si>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</si>
  <si>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</si>
  <si>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</si>
  <si>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</si>
  <si>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</si>
  <si>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</si>
  <si>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</si>
  <si>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</si>
  <si>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</si>
  <si>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</si>
  <si>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</si>
  <si>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</si>
  <si>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</si>
  <si>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</si>
  <si>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</si>
  <si>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</si>
  <si>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</si>
  <si>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</si>
  <si>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</si>
  <si>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</si>
  <si>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</si>
  <si>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</si>
  <si>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</si>
  <si>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</si>
  <si>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</si>
  <si>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</si>
  <si>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</si>
  <si>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</si>
  <si>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</si>
  <si>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</si>
  <si>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</si>
  <si>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</si>
  <si>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</si>
  <si>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</si>
  <si>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</si>
  <si>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</si>
  <si>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</si>
  <si>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</si>
  <si>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</si>
  <si>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</si>
  <si>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</si>
  <si>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</si>
  <si>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</si>
  <si>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</si>
  <si>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</si>
  <si>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</si>
  <si>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</si>
  <si>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</si>
  <si>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</si>
  <si>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</si>
  <si>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</si>
  <si>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</si>
  <si>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</si>
  <si>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</si>
  <si>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</si>
  <si>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</si>
  <si>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</si>
  <si>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</si>
  <si>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</si>
  <si>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</si>
  <si>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</si>
  <si>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</si>
  <si>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</si>
  <si>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</si>
  <si>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</si>
  <si>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</si>
  <si>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</si>
  <si>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</si>
  <si>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</si>
  <si>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</si>
  <si>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</si>
  <si>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</si>
  <si>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</si>
  <si>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</si>
  <si>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</si>
  <si>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</si>
  <si>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</si>
  <si>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</si>
  <si>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</si>
  <si>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</si>
  <si>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</si>
  <si>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</si>
  <si>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</si>
  <si>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</si>
  <si>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</si>
  <si>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</si>
  <si>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</si>
  <si>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</si>
  <si>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</si>
  <si>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</si>
  <si>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</si>
  <si>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</si>
  <si>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</si>
  <si>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</si>
  <si>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</si>
  <si>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</si>
  <si>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</si>
  <si>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</si>
  <si>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</si>
  <si>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</si>
  <si>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</si>
  <si>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</si>
  <si>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</si>
  <si>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</si>
  <si>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</si>
  <si>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</si>
  <si>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</si>
  <si>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</si>
  <si>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</si>
  <si>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</si>
  <si>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</si>
  <si>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</si>
  <si>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</si>
  <si>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</si>
  <si>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</si>
  <si>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</si>
  <si>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</si>
  <si>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</si>
  <si>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</si>
  <si>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</si>
  <si>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</si>
  <si>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</si>
  <si>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</si>
  <si>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</si>
  <si>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</si>
  <si>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</si>
  <si>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</si>
  <si>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</si>
  <si>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</si>
  <si>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</si>
  <si>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</si>
  <si>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</si>
  <si>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</si>
  <si>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</si>
  <si>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</si>
  <si>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</si>
  <si>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</si>
  <si>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</si>
  <si>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</si>
  <si>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</si>
  <si>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</si>
  <si>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</si>
  <si>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</si>
  <si>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</si>
  <si>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</si>
  <si>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</si>
  <si>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</si>
  <si>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</si>
  <si>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</si>
  <si>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</si>
  <si>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</si>
  <si>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</si>
  <si>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</si>
  <si>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</si>
  <si>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</si>
  <si>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</si>
  <si>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</si>
  <si>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</si>
  <si>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</si>
  <si>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</si>
  <si>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</si>
  <si>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</si>
  <si>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</si>
  <si>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</si>
  <si>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</si>
  <si>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</si>
  <si>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</si>
  <si>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</si>
  <si>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</si>
  <si>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</si>
  <si>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</si>
  <si>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</si>
  <si>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</si>
  <si>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</si>
  <si>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</si>
  <si>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</si>
  <si>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</si>
  <si>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</si>
  <si>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</si>
  <si>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</si>
  <si>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</si>
  <si>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</si>
  <si>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</si>
  <si>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</si>
  <si>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</si>
  <si>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</si>
  <si>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</si>
  <si>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</si>
  <si>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</si>
  <si>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</si>
  <si>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</si>
  <si>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</si>
  <si>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</si>
  <si>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</si>
  <si>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</si>
  <si>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</si>
  <si>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</si>
  <si>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</si>
  <si>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</si>
  <si>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</si>
  <si>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</si>
  <si>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</si>
  <si>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</si>
  <si>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</si>
  <si>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</si>
  <si>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</si>
  <si>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</si>
  <si>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</si>
  <si>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</si>
  <si>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</si>
  <si>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</si>
  <si>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</si>
  <si>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</si>
  <si>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</si>
  <si>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</si>
  <si>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</si>
  <si>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</si>
  <si>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</si>
  <si>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</si>
  <si>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</si>
  <si>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</si>
  <si>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</si>
  <si>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</si>
  <si>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</si>
  <si>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</si>
  <si>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</si>
  <si>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</si>
  <si>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</si>
  <si>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</si>
  <si>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</si>
  <si>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</si>
  <si>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</si>
  <si>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</si>
  <si>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</si>
  <si>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</si>
  <si>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</si>
  <si>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</si>
  <si>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</si>
  <si>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</si>
  <si>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</si>
  <si>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</si>
  <si>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</si>
  <si>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</si>
  <si>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</si>
  <si>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</si>
  <si>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</si>
  <si>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</si>
  <si>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</si>
  <si>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</si>
  <si>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</si>
  <si>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</si>
  <si>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</si>
  <si>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</si>
  <si>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</si>
  <si>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</si>
  <si>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</si>
  <si>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</si>
  <si>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</si>
  <si>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</si>
  <si>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</si>
  <si>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</si>
  <si>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</si>
  <si>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</si>
  <si>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</si>
  <si>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</si>
  <si>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</si>
  <si>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</si>
  <si>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</si>
  <si>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</si>
  <si>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</si>
  <si>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</si>
  <si>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</si>
  <si>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</si>
  <si>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</si>
  <si>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</si>
  <si>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</si>
  <si>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</si>
  <si>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</si>
  <si>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</si>
  <si>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</si>
  <si>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</si>
  <si>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</si>
  <si>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</si>
  <si>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</si>
  <si>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</si>
  <si>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</si>
  <si>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</si>
  <si>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</si>
  <si>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</si>
  <si>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</si>
  <si>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</si>
  <si>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</si>
  <si>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</si>
  <si>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</si>
  <si>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</si>
  <si>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</si>
  <si>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</si>
  <si>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</si>
  <si>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</si>
  <si>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</si>
  <si>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</si>
  <si>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</si>
  <si>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</si>
  <si>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</si>
  <si>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</si>
  <si>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</si>
  <si>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</si>
  <si>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</si>
  <si>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</si>
  <si>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</si>
  <si>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</si>
  <si>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</si>
  <si>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</si>
  <si>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</si>
  <si>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</si>
  <si>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</si>
  <si>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</si>
  <si>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</si>
  <si>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</si>
  <si>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</si>
  <si>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</si>
  <si>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</si>
  <si>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</si>
  <si>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</si>
  <si>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</si>
  <si>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</si>
  <si>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</si>
  <si>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</si>
  <si>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</si>
  <si>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</si>
  <si>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</si>
  <si>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</si>
  <si>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</si>
  <si>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</si>
  <si>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</si>
  <si>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</si>
  <si>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</si>
  <si>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</si>
  <si>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</si>
  <si>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</si>
  <si>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</si>
  <si>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</si>
  <si>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</si>
  <si>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</si>
  <si>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</si>
  <si>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</si>
  <si>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</si>
  <si>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</si>
  <si>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</si>
  <si>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</si>
  <si>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</si>
  <si>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</si>
  <si>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</si>
  <si>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</si>
  <si>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</si>
  <si>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</si>
  <si>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</si>
  <si>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</si>
  <si>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</si>
  <si>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</si>
  <si>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</si>
  <si>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</si>
  <si>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</si>
  <si>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</si>
  <si>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</si>
  <si>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</si>
  <si>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</si>
  <si>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</si>
  <si>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</si>
  <si>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</si>
  <si>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</si>
  <si>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</si>
  <si>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</si>
  <si>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</si>
  <si>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</si>
  <si>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</si>
  <si>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</si>
  <si>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</si>
  <si>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</si>
  <si>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</si>
  <si>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</si>
  <si>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</si>
  <si>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</si>
  <si>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</si>
  <si>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</si>
  <si>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</si>
  <si>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</si>
  <si>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</si>
  <si>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</si>
  <si>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</si>
  <si>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</si>
  <si>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</si>
  <si>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 xml:space="preserve"> PCM-20251004-00001839 </t>
  </si>
  <si>
    <t xml:space="preserve"> Site ACCESS ISSUE AS  located at Al Qattan Tourist Village with limited access</t>
  </si>
  <si>
    <t xml:space="preserve"> PCM-20251004-00002094 </t>
  </si>
  <si>
    <t>access issue as site  Located at seaport</t>
  </si>
  <si>
    <t>PCM-20251005-00000990</t>
  </si>
  <si>
    <t>Access issue, located inside Airport, need special arrangement.</t>
  </si>
  <si>
    <t xml:space="preserve">no pcm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</si>
  <si>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</si>
  <si>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</si>
  <si>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</si>
  <si>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</si>
  <si>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</si>
  <si>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site have access issue at night time located at USF area</t>
  </si>
  <si>
    <t>PCM-20251005-00000742</t>
  </si>
  <si>
    <t>PCM-20251005-00000765</t>
  </si>
  <si>
    <t>EM team moved need 15 min</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</si>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</sst>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4" totalsRowShown="0" headerRowDxfId="157" dataDxfId="156" headerRowBorderDxfId="154" tableBorderDxfId="155" totalsRowBorderDxfId="153">
  <autoFilter ref="A1:CJ3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0" totalsRowShown="0" headerRowDxfId="64" dataDxfId="63" headerRowBorderDxfId="61" tableBorderDxfId="62">
  <autoFilter ref="A1:L122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2" totalsRowShown="0" headerRowDxfId="15" dataDxfId="14" headerRowBorderDxfId="12" tableBorderDxfId="13">
  <autoFilter ref="A1:L3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2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272.2252543981449</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45935.173680324071</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45935.173680324071</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45935.173680324071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45935.173680324071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45935.173680324071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45935.173680324071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45935.173680324071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45935.173680324071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45935.173680324071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45935.173680324071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45935.173680324071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45935.173680324071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45935.173680324071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45935.173680324071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45935.173680324071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45935.173680324071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45935.173680324071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45935.173680324071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45935.173680324071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45935.173680324071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45935.173680324071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45935.173680324071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45935.173680324071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45935.173680324071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45935.173680324071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45935.173680324071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45935.173680324071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45935.173680324071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45935.173680324071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45935.173680324071</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2403C1D4-DAEA-423F-B599-78CC11468D4C}"/>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4"/>
  <sheetViews>
    <sheetView workbookViewId="0">
      <selection activeCell="D7" sqre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243.52189791666024</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128.44659699073964</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110.17384236110956</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45935.173680324071</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45935.173680324071</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42"/>
      <c r="E8" s="131"/>
      <c r="F8" s="132"/>
      <c r="G8" s="133">
        <f ca="1">IFERROR(NOW()-F8,"-")</f>
        <v>45935.173680324071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42"/>
      <c r="E9" s="131"/>
      <c r="F9" s="132"/>
      <c r="G9" s="133">
        <f ca="1">IFERROR(NOW()-F9,"-")</f>
        <v>45935.173680324071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45935.173680324071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45935.173680324071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45935.173680324071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45935.173680324071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45935.173680324071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45935.173680324071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45935.173680324071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45935.173680324071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45935.173680324071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45935.173680324071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45935.173680324071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45935.173680324071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45935.173680324071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45935.173680324071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45935.173680324071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45935.173680324071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45935.173680324071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45935.173680324071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45935.173680324071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45935.173680324071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45935.173680324071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45935.173680324071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45935.173680324071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45935.173680324071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45935.173680324071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45935.173680324071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45935.173680324071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45935.173680324071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45935.173680324071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45935.173680324071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45935.173680324071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45935.173680324071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45935.173680324071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45935.173680324071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45935.173680324071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45935.173680324071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45935.173680324071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45935.173680324071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45935.173680324071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45935.173680324071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45935.173680324071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45935.173680324071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45935.173680324071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45935.173680324071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45935.173680324071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45935.173680324071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45935.173680324071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45935.173680324071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45935.173680324071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45935.173680324071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45935.173680324071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45935.173680324071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45935.173680324071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45935.173680324071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45935.173680324071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45935.173680324071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45935.173680324071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45935.173680324071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45935.173680324071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45935.173680324071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45935.173680324071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45935.173680324071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45935.173680324071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45935.173680324071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45935.173680324071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45935.173680324071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45935.173680324071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45935.173680324071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45935.173680324071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45935.173680324071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45935.173680324071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45935.173680324071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45935.173680324071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45935.173680324071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45935.173680324071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45935.173680324071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45935.173680324071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45935.173680324071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45935.173680324071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45935.173680324071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45935.173680324071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45935.173680324071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45935.173680324071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45935.173680324071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45935.173680324071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45935.173680324071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45935.173680324071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45935.173680324071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45935.173680324071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45935.173680324071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45935.173680324071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45935.173680324071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45935.173680324071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45935.173680324071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45935.173680324071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45935.173680324071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45935.173680324071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45935.173680324071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45935.173680324071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45935.173680324071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45935.173680324071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45935.173680324071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45935.173680324071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45935.173680324071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45935.173680324071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45935.173680324071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45935.173680324071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45935.173680324071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45935.173680324071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45935.173680324071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45935.173680324071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45935.173680324071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45935.173680324071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45935.173680324071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45935.173680324071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45935.173680324071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45935.173680324071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45935.173680324071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45935.173680324071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45935.173680324071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45935.173680324071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45935.173680324071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45935.173680324071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45935.173680324071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45935.173680324071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45935.173680324071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45935.173680324071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45935.173680324071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45935.173680324071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45935.173680324071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45935.173680324071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45935.173680324071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45935.173680324071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45935.173680324071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45935.173680324071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45935.173680324071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45935.173680324071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45935.173680324071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45935.173680324071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45935.173680324071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45935.173680324071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45935.173680324071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45935.173680324071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45935.173680324071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45935.173680324071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45935.173680324071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45935.173680324071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45935.173680324071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45935.173680324071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45935.173680324071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45935.173680324071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45935.173680324071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45935.173680324071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45935.173680324071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45935.173680324071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45935.173680324071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45935.173680324071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45935.173680324071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45935.173680324071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45935.173680324071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45935.173680324071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45935.173680324071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45935.173680324071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45935.173680324071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45935.173680324071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45935.173680324071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45935.173680324071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45935.173680324071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45935.173680324071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45935.173680324071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45935.173680324071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45935.173680324071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45935.173680324071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45935.173680324071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45935.173680324071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45935.173680324071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45935.173680324071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45935.173680324071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45935.173680324071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45935.173680324071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45935.173680324071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45935.173680324071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45935.173680324071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45935.173680324071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45935.173680324071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45935.173680324071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45935.173680324071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45935.173680324071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45935.173680324071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45935.173680324071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45935.173680324071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45935.173680324071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45935.173680324071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45935.173680324071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45935.173680324071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45935.173680324071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45935.173680324071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45935.173680324071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45935.173680324071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45935.173680324071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45935.173680324071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45935.173680324071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45935.173680324071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45935.173680324071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45935.173680324071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45935.173680324071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45935.173680324071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45935.173680324071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45935.173680324071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45935.173680324071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45935.173680324071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45935.173680324071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45935.173680324071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45935.173680324071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45935.173680324071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45935.173680324071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45935.173680324071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45935.173680324071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45935.173680324071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45935.173680324071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45935.173680324071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45935.173680324071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45935.173680324071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45935.173680324071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45935.173680324071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45935.173680324071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45935.173680324071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45935.173680324071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45935.173680324071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45935.173680324071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45935.173680324071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45935.173680324071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45935.173680324071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45935.173680324071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45935.173680324071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45935.173680324071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45935.173680324071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45935.173680324071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45935.173680324071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45935.173680324071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45935.173680324071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45935.173680324071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45935.173680324071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45935.173680324071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45935.173680324071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45935.173680324071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45935.173680324071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45935.173680324071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45935.173680324071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45935.173680324071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45935.173680324071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45935.173680324071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45935.173680324071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45935.173680324071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45935.173680324071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45935.173680324071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45935.173680324071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45935.173680324071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45935.173680324071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45935.173680324071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45935.173680324071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45935.173680324071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45935.173680324071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45935.173680324071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45935.173680324071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45935.173680324071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45935.173680324071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45935.173680324071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45935.173680324071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45935.173680324071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45935.173680324071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45935.173680324071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45935.173680324071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45935.173680324071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45935.173680324071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45935.173680324071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45935.173680324071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45935.173680324071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45935.173680324071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45935.173680324071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45935.173680324071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45935.173680324071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45935.173680324071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45935.173680324071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45935.173680324071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45935.173680324071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45935.173680324071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45935.173680324071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45935.173680324071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45935.173680324071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45935.173680324071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45935.173680324071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45935.173680324071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45935.173680324071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45935.173680324071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45935.173680324071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45935.173680324071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45935.173680324071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45935.173680324071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45935.173680324071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45935.173680324071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45935.173680324071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45935.173680324071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45935.173680324071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45935.173680324071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sheetData>
  <dataValidations count="2">
    <dataValidation allowBlank="1" showInputMessage="1" showErrorMessage="1" sqref="E1" xr:uid="{4D935161-CDD3-4592-B877-3FB59C99E142}"/>
    <dataValidation type="list" allowBlank="1" showInputMessage="1" showErrorMessage="1" sqref="E3:E3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3" ca="1" si="0">IFERROR(NOW()-F2,"-")</f>
        <v>45935.173680324071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45935.173680324071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45935.173680324071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45935.173680324071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45935.173680324071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45935.173680324071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45935.173680324071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45935.173680324071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45935.173680324071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45935.173680324071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45935.173680324071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45935.173680324071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45935.173680324071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45935.173680324071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45935.173680324071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45935.173680324071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45935.173680324071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45935.173680324071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45935.173680324071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45935.173680324071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45935.173680324071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45935.173680324071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45935.173680324071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45935.173680324071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45935.173680324071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45935.173680324071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45935.173680324071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45935.173680324071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45935.173680324071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45935.173680324071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45935.173680324071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45935.173680324071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45935.173680324071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45935.173680324071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45935.173680324071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45935.173680324071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45935.173680324071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45935.173680324071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45935.173680324071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45935.173680324071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45935.173680324071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45935.173680324071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45935.173680324071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45935.173680324071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45935.173680324071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45935.173680324071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45935.173680324071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45935.173680324071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45935.173680324071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45935.173680324071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45935.173680324071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45935.173680324071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ref="G54:G117" ca="1" si="1">IFERROR(NOW()-F54,"-")</f>
        <v>45935.173680324071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45935.173680324071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45935.173680324071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45935.173680324071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45935.173680324071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45935.173680324071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45935.173680324071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45935.173680324071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45935.173680324071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45935.173680324071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45935.173680324071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45935.173680324071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45935.173680324071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45935.173680324071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45935.173680324071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45935.173680324071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45935.173680324071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45935.173680324071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45935.173680324071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45935.173680324071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45935.173680324071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45935.173680324071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45935.173680324071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45935.173680324071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45935.173680324071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45935.173680324071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45935.173680324071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45935.173680324071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45935.173680324071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45935.173680324071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45935.173680324071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45935.173680324071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45935.173680324071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45935.173680324071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45935.173680324071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45935.173680324071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45935.173680324071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45935.173680324071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45935.173680324071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45935.173680324071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45935.173680324071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45935.173680324071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45935.173680324071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45935.173680324071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45935.173680324071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45935.173680324071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45935.173680324071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45935.173680324071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45935.173680324071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45935.173680324071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45935.173680324071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45935.173680324071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45935.173680324071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45935.173680324071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45935.173680324071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45935.173680324071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45935.173680324071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45935.173680324071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45935.173680324071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45935.173680324071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45935.173680324071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45935.173680324071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45935.173680324071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45935.173680324071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ref="G118:G181" ca="1" si="2">IFERROR(NOW()-F118,"-")</f>
        <v>45935.173680324071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45935.173680324071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45935.173680324071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45935.173680324071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45935.173680324071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45935.173680324071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45935.173680324071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45935.173680324071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45935.173680324071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45935.173680324071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45935.173680324071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45935.173680324071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45935.173680324071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45935.173680324071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45935.173680324071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45935.173680324071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45935.173680324071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45935.173680324071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45935.173680324071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45935.173680324071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45935.173680324071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45935.173680324071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45935.173680324071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45935.173680324071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45935.173680324071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45935.173680324071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45935.173680324071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45935.173680324071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45935.173680324071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45935.173680324071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45935.173680324071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45935.173680324071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45935.173680324071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45935.173680324071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45935.173680324071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45935.173680324071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45935.173680324071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45935.173680324071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45935.173680324071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45935.173680324071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45935.173680324071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45935.173680324071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45935.173680324071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45935.173680324071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45935.173680324071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45935.173680324071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45935.173680324071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45935.173680324071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45935.173680324071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45935.173680324071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45935.173680324071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45935.173680324071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45935.173680324071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45935.173680324071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45935.173680324071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45935.173680324071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45935.173680324071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45935.173680324071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45935.173680324071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45935.173680324071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45935.173680324071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45935.173680324071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45935.173680324071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45935.173680324071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ref="G182:G245" ca="1" si="3">IFERROR(NOW()-F182,"-")</f>
        <v>45935.173680324071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45935.173680324071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45935.173680324071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45935.173680324071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45935.173680324071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45935.173680324071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45935.173680324071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45935.173680324071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45935.173680324071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45935.173680324071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45935.173680324071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45935.173680324071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45935.173680324071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45935.173680324071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45935.173680324071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45935.173680324071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45935.173680324071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45935.173680324071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45935.173680324071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45935.173680324071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45935.173680324071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45935.173680324071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45935.173680324071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45935.173680324071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45935.173680324071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45935.173680324071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45935.173680324071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45935.173680324071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45935.173680324071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45935.173680324071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45935.173680324071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45935.173680324071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45935.173680324071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45935.173680324071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45935.173680324071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45935.173680324071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45935.173680324071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45935.173680324071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45935.173680324071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45935.173680324071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45935.173680324071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45935.173680324071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45935.173680324071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45935.173680324071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45935.173680324071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45935.173680324071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45935.173680324071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45935.173680324071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45935.173680324071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45935.173680324071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45935.173680324071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45935.173680324071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45935.173680324071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45935.173680324071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45935.173680324071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45935.173680324071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45935.173680324071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45935.173680324071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45935.173680324071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45935.173680324071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45935.173680324071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45935.173680324071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45935.173680324071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45935.173680324071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ref="G246:G309" ca="1" si="4">IFERROR(NOW()-F246,"-")</f>
        <v>45935.173680324071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45935.173680324071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45935.173680324071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45935.173680324071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45935.173680324071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45935.173680324071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45935.173680324071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45935.173680324071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45935.173680324071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45935.173680324071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45935.173680324071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45935.173680324071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45935.173680324071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45935.173680324071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45935.173680324071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45935.173680324071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45935.173680324071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45935.173680324071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45935.173680324071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45935.173680324071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45935.173680324071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45935.173680324071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45935.173680324071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45935.173680324071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45935.173680324071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45935.173680324071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45935.173680324071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45935.173680324071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45935.173680324071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45935.173680324071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45935.173680324071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45935.173680324071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45935.173680324071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45935.173680324071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45935.173680324071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45935.173680324071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45935.173680324071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45935.173680324071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45935.173680324071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45935.173680324071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45935.173680324071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45935.173680324071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45935.173680324071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45935.173680324071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45935.173680324071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45935.173680324071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45935.173680324071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45935.173680324071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45935.173680324071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45935.173680324071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45935.173680324071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45935.173680324071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45935.173680324071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45935.173680324071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45935.173680324071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45935.173680324071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45935.173680324071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45935.173680324071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45935.173680324071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45935.173680324071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45935.173680324071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45935.173680324071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45935.173680324071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45935.173680324071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ref="G310:G373" ca="1" si="5">IFERROR(NOW()-F310,"-")</f>
        <v>45935.173680324071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45935.173680324071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45935.173680324071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45935.173680324071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45935.173680324071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45935.173680324071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45935.173680324071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45935.173680324071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45935.173680324071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45935.173680324071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45935.173680324071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45935.173680324071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45935.173680324071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45935.173680324071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45935.173680324071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45935.173680324071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45935.173680324071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45935.173680324071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45935.173680324071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45935.173680324071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45935.173680324071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45935.173680324071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45935.173680324071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45935.173680324071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45935.173680324071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45935.173680324071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45935.173680324071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45935.173680324071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45935.173680324071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45935.173680324071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45935.173680324071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45935.173680324071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45935.173680324071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45935.173680324071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45935.173680324071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45935.173680324071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45935.173680324071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45935.173680324071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45935.173680324071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45935.173680324071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45935.173680324071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45935.173680324071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45935.173680324071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45935.173680324071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45935.173680324071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45935.173680324071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45935.173680324071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45935.173680324071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45935.173680324071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45935.173680324071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45935.173680324071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45935.173680324071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45935.173680324071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45935.173680324071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45935.173680324071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45935.173680324071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45935.173680324071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45935.173680324071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45935.173680324071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45935.173680324071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45935.173680324071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45935.173680324071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45935.173680324071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45935.173680324071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ref="G374:G437" ca="1" si="6">IFERROR(NOW()-F374,"-")</f>
        <v>45935.173680324071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45935.173680324071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45935.173680324071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45935.173680324071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45935.173680324071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45935.173680324071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45935.173680324071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45935.173680324071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45935.173680324071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45935.173680324071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45935.173680324071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45935.173680324071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45935.173680324071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45935.173680324071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45935.173680324071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45935.173680324071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45935.173680324071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45935.173680324071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45935.173680324071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45935.173680324071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45935.173680324071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45935.173680324071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45935.173680324071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45935.173680324071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45935.173680324071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45935.173680324071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45935.173680324071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45935.173680324071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45935.173680324071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45935.173680324071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45935.173680324071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45935.173680324071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45935.173680324071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45935.173680324071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45935.173680324071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45935.173680324071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45935.173680324071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45935.173680324071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45935.173680324071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45935.173680324071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45935.173680324071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45935.173680324071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45935.173680324071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45935.173680324071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45935.173680324071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45935.173680324071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45935.173680324071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45935.173680324071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45935.173680324071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45935.173680324071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45935.173680324071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45935.173680324071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45935.173680324071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45935.173680324071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45935.173680324071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45935.173680324071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45935.173680324071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45935.173680324071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45935.173680324071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45935.173680324071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45935.173680324071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45935.173680324071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45935.173680324071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45935.173680324071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ref="G438:G501" ca="1" si="7">IFERROR(NOW()-F438,"-")</f>
        <v>45935.173680324071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45935.173680324071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45935.173680324071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45935.173680324071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45935.173680324071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45935.173680324071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45935.173680324071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45935.173680324071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45935.173680324071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45935.173680324071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45935.173680324071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45935.173680324071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45935.173680324071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45935.173680324071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45935.173680324071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45935.173680324071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45935.173680324071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45935.173680324071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45935.173680324071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45935.173680324071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45935.173680324071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45935.173680324071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45935.173680324071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45935.173680324071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45935.173680324071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45935.173680324071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45935.173680324071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45935.173680324071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45935.173680324071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45935.173680324071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45935.173680324071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45935.173680324071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45935.173680324071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45935.173680324071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45935.173680324071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45935.173680324071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45935.173680324071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45935.173680324071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45935.173680324071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45935.173680324071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45935.173680324071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45935.173680324071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45935.173680324071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45935.173680324071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45935.173680324071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45935.173680324071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45935.173680324071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45935.173680324071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45935.173680324071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45935.173680324071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45935.173680324071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45935.173680324071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45935.173680324071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45935.173680324071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45935.173680324071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45935.173680324071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45935.173680324071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45935.173680324071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45935.173680324071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45935.173680324071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45935.173680324071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45935.173680324071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45935.173680324071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45935.173680324071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ref="G502:G565" ca="1" si="8">IFERROR(NOW()-F502,"-")</f>
        <v>45935.173680324071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45935.173680324071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45935.173680324071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45935.173680324071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45935.173680324071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45935.173680324071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45935.173680324071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45935.173680324071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45935.173680324071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45935.173680324071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45935.173680324071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45935.173680324071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45935.173680324071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45935.173680324071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45935.173680324071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45935.173680324071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45935.173680324071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45935.173680324071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45935.173680324071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45935.173680324071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45935.173680324071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45935.173680324071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45935.173680324071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45935.173680324071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45935.173680324071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45935.173680324071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45935.173680324071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45935.173680324071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45935.173680324071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45935.173680324071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45935.173680324071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45935.173680324071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45935.173680324071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45935.173680324071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45935.173680324071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45935.173680324071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45935.173680324071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45935.173680324071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45935.173680324071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45935.173680324071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45935.173680324071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45935.173680324071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45935.173680324071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45935.173680324071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45935.173680324071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45935.173680324071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45935.173680324071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45935.173680324071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45935.173680324071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45935.173680324071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45935.173680324071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45935.173680324071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45935.173680324071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45935.173680324071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45935.173680324071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45935.173680324071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45935.173680324071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45935.173680324071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45935.173680324071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45935.173680324071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45935.173680324071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45935.173680324071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45935.173680324071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45935.173680324071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ref="G566:G629" ca="1" si="9">IFERROR(NOW()-F566,"-")</f>
        <v>45935.173680324071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45935.173680324071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45935.173680324071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45935.173680324071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45935.173680324071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45935.173680324071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45935.173680324071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45935.173680324071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45935.173680324071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45935.173680324071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45935.173680324071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45935.173680324071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45935.173680324071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45935.173680324071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45935.173680324071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45935.173680324071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45935.173680324071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45935.173680324071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45935.173680324071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45935.173680324071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45935.173680324071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45935.173680324071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45935.173680324071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45935.173680324071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45935.173680324071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45935.173680324071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45935.173680324071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45935.173680324071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45935.173680324071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45935.173680324071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45935.173680324071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45935.173680324071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45935.173680324071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45935.173680324071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45935.173680324071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45935.173680324071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45935.173680324071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45935.173680324071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45935.173680324071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45935.173680324071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45935.173680324071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45935.173680324071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45935.173680324071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45935.173680324071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45935.173680324071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45935.173680324071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45935.173680324071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45935.173680324071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45935.173680324071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45935.173680324071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45935.173680324071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45935.173680324071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45935.173680324071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45935.173680324071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45935.173680324071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45935.173680324071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45935.173680324071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45935.173680324071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45935.173680324071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45935.173680324071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45935.173680324071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45935.173680324071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45935.173680324071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45935.173680324071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ref="G630:G693" ca="1" si="10">IFERROR(NOW()-F630,"-")</f>
        <v>45935.173680324071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45935.173680324071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45935.173680324071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45935.173680324071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45935.173680324071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45935.173680324071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45935.173680324071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45935.173680324071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45935.173680324071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45935.173680324071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45935.173680324071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45935.173680324071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45935.173680324071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45935.173680324071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45935.173680324071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45935.173680324071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45935.173680324071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45935.173680324071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45935.173680324071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45935.173680324071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45935.173680324071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45935.173680324071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45935.173680324071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45935.173680324071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45935.173680324071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45935.173680324071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45935.173680324071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45935.173680324071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45935.173680324071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45935.173680324071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45935.173680324071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45935.173680324071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45935.173680324071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45935.173680324071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45935.173680324071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45935.173680324071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45935.173680324071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45935.173680324071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45935.173680324071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45935.173680324071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45935.173680324071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45935.173680324071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45935.173680324071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45935.173680324071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45935.173680324071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45935.173680324071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45935.173680324071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45935.173680324071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45935.173680324071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45935.173680324071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45935.173680324071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45935.173680324071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45935.173680324071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45935.173680324071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45935.173680324071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45935.173680324071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45935.173680324071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45935.173680324071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45935.173680324071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45935.173680324071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45935.173680324071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45935.173680324071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45935.173680324071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45935.173680324071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ref="G694:G757" ca="1" si="11">IFERROR(NOW()-F694,"-")</f>
        <v>45935.173680324071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45935.173680324071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45935.173680324071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45935.173680324071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45935.173680324071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45935.173680324071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45935.173680324071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45935.173680324071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45935.173680324071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45935.173680324071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45935.173680324071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45935.173680324071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45935.173680324071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45935.173680324071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45935.173680324071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45935.173680324071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45935.173680324071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45935.173680324071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45935.173680324071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45935.173680324071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45935.173680324071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45935.173680324071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45935.173680324071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45935.173680324071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45935.173680324071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45935.173680324071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45935.173680324071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45935.173680324071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45935.173680324071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45935.173680324071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45935.173680324071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45935.173680324071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45935.173680324071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45935.173680324071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45935.173680324071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45935.173680324071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45935.173680324071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45935.173680324071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45935.173680324071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45935.173680324071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45935.173680324071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45935.173680324071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45935.173680324071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45935.173680324071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45935.173680324071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45935.173680324071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45935.173680324071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45935.173680324071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45935.173680324071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45935.173680324071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45935.173680324071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45935.173680324071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45935.173680324071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45935.173680324071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45935.173680324071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45935.173680324071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45935.173680324071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45935.173680324071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45935.173680324071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45935.173680324071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45935.173680324071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45935.173680324071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45935.173680324071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45935.173680324071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ref="G758:G821" ca="1" si="12">IFERROR(NOW()-F758,"-")</f>
        <v>45935.173680324071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45935.173680324071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45935.173680324071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45935.173680324071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45935.173680324071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45935.173680324071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45935.173680324071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45935.173680324071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45935.173680324071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45935.173680324071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45935.173680324071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45935.173680324071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45935.173680324071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45935.173680324071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45935.173680324071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45935.173680324071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45935.173680324071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45935.173680324071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45935.173680324071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45935.173680324071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45935.173680324071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45935.173680324071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45935.173680324071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45935.173680324071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45935.173680324071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45935.173680324071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45935.173680324071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45935.173680324071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45935.173680324071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45935.173680324071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45935.173680324071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45935.173680324071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45935.173680324071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45935.173680324071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45935.173680324071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45935.173680324071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45935.173680324071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45935.173680324071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45935.173680324071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45935.173680324071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45935.173680324071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45935.173680324071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45935.173680324071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45935.173680324071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45935.173680324071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45935.173680324071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45935.173680324071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45935.173680324071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45935.173680324071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45935.173680324071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45935.173680324071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45935.173680324071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45935.173680324071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45935.173680324071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45935.173680324071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45935.173680324071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45935.173680324071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45935.173680324071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45935.173680324071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45935.173680324071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45935.173680324071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45935.173680324071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45935.173680324071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45935.173680324071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ref="G822:G885" ca="1" si="13">IFERROR(NOW()-F822,"-")</f>
        <v>45935.173680324071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45935.173680324071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45935.173680324071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45935.173680324071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45935.173680324071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45935.173680324071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45935.173680324071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45935.173680324071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45935.173680324071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45935.173680324071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45935.173680324071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45935.173680324071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45935.173680324071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45935.173680324071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45935.173680324071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45935.173680324071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45935.173680324071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45935.173680324071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45935.173680324071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45935.173680324071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45935.173680324071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45935.173680324071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45935.173680324071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45935.173680324071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45935.173680324071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45935.173680324071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45935.173680324071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45935.173680324071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45935.173680324071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45935.173680324071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45935.173680324071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45935.173680324071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45935.173680324071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45935.173680324071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45935.173680324071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45935.173680324071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45935.173680324071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45935.173680324071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45935.173680324071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45935.173680324071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45935.173680324071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45935.173680324071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45935.173680324071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45935.173680324071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45935.173680324071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45935.173680324071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45935.173680324071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45935.173680324071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45935.173680324071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45935.173680324071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45935.173680324071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45935.173680324071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45935.173680324071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45935.173680324071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45935.173680324071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45935.173680324071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45935.173680324071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45935.173680324071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45935.173680324071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45935.173680324071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45935.173680324071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45935.173680324071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45935.173680324071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45935.173680324071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ref="G886:G949" ca="1" si="14">IFERROR(NOW()-F886,"-")</f>
        <v>45935.173680324071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45935.173680324071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45935.173680324071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45935.173680324071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45935.173680324071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45935.173680324071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45935.173680324071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45935.173680324071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45935.173680324071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45935.173680324071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45935.173680324071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45935.173680324071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45935.173680324071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45935.173680324071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45935.173680324071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45935.173680324071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45935.173680324071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45935.173680324071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45935.173680324071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45935.173680324071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45935.173680324071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45935.173680324071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45935.173680324071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45935.173680324071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45935.173680324071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45935.173680324071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45935.173680324071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45935.173680324071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45935.173680324071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45935.173680324071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45935.173680324071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45935.173680324071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45935.173680324071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45935.173680324071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45935.173680324071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45935.173680324071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45935.173680324071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45935.173680324071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45935.173680324071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45935.173680324071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45935.173680324071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45935.173680324071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45935.173680324071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45935.173680324071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45935.173680324071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45935.173680324071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45935.173680324071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45935.173680324071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45935.173680324071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45935.173680324071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45935.173680324071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45935.173680324071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45935.173680324071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45935.173680324071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45935.173680324071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45935.173680324071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45935.173680324071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45935.173680324071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45935.173680324071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45935.173680324071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45935.173680324071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45935.173680324071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45935.173680324071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45935.173680324071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ref="G950:G1013" ca="1" si="15">IFERROR(NOW()-F950,"-")</f>
        <v>45935.173680324071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45935.173680324071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45935.173680324071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45935.173680324071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45935.173680324071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45935.173680324071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45935.173680324071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45935.173680324071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45935.173680324071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45935.173680324071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45935.173680324071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45935.173680324071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45935.173680324071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45935.173680324071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45935.173680324071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45935.173680324071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45935.173680324071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45935.173680324071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45935.173680324071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45935.173680324071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45935.173680324071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45935.173680324071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45935.173680324071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45935.173680324071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45935.173680324071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45935.173680324071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45935.173680324071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45935.173680324071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45935.173680324071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45935.173680324071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45935.173680324071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45935.173680324071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45935.173680324071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45935.173680324071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45935.173680324071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45935.173680324071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45935.173680324071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45935.173680324071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45935.173680324071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45935.173680324071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45935.173680324071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45935.173680324071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45935.173680324071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45935.173680324071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45935.173680324071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45935.173680324071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45935.173680324071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45935.173680324071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45935.173680324071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45935.173680324071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45935.173680324071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45935.173680324071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45935.173680324071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45935.173680324071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45935.173680324071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45935.173680324071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45935.173680324071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45935.173680324071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45935.173680324071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45935.173680324071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45935.173680324071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45935.173680324071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45935.173680324071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45935.173680324071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ref="G1014:G1077" ca="1" si="16">IFERROR(NOW()-F1014,"-")</f>
        <v>45935.173680324071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45935.173680324071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45935.173680324071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45935.173680324071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45935.173680324071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45935.173680324071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45935.173680324071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45935.173680324071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45935.173680324071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45935.173680324071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45935.173680324071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45935.173680324071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45935.173680324071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45935.173680324071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45935.173680324071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45935.173680324071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45935.173680324071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45935.173680324071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45935.173680324071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45935.173680324071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45935.173680324071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45935.173680324071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45935.173680324071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45935.173680324071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45935.173680324071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45935.173680324071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45935.173680324071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45935.173680324071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45935.173680324071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45935.173680324071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45935.173680324071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45935.173680324071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45935.173680324071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45935.173680324071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45935.173680324071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45935.173680324071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45935.173680324071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45935.173680324071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45935.173680324071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45935.173680324071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45935.173680324071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45935.173680324071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45935.173680324071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45935.173680324071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45935.173680324071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45935.173680324071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45935.173680324071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45935.173680324071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45935.173680324071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45935.173680324071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45935.173680324071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45935.173680324071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45935.173680324071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45935.173680324071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45935.173680324071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45935.173680324071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45935.173680324071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45935.173680324071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45935.173680324071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45935.173680324071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45935.173680324071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45935.173680324071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45935.173680324071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45935.173680324071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ref="G1078:G1141" ca="1" si="17">IFERROR(NOW()-F1078,"-")</f>
        <v>45935.173680324071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45935.173680324071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45935.173680324071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45935.173680324071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45935.173680324071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45935.173680324071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45935.173680324071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45935.173680324071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45935.173680324071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45935.173680324071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45935.173680324071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45935.173680324071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45935.173680324071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45935.173680324071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45935.173680324071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45935.173680324071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45935.173680324071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45935.173680324071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45935.173680324071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45935.173680324071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45935.173680324071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45935.173680324071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45935.173680324071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45935.173680324071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45935.173680324071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45935.173680324071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45935.173680324071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45935.173680324071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45935.173680324071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45935.173680324071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45935.173680324071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45935.173680324071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45935.173680324071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45935.173680324071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45935.173680324071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45935.173680324071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45935.173680324071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45935.173680324071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45935.173680324071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45935.173680324071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45935.173680324071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45935.173680324071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45935.173680324071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45935.173680324071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45935.173680324071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45935.173680324071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45935.173680324071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45935.173680324071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45935.173680324071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45935.173680324071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45935.173680324071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45935.173680324071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45935.173680324071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45935.173680324071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45935.173680324071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45935.173680324071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45935.173680324071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45935.173680324071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45935.173680324071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45935.173680324071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45935.173680324071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45935.173680324071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45935.173680324071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45935.173680324071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ref="G1142:G1205" ca="1" si="18">IFERROR(NOW()-F1142,"-")</f>
        <v>45935.173680324071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45935.173680324071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45935.173680324071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45935.173680324071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45935.173680324071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45935.173680324071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45935.173680324071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45935.173680324071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45935.173680324071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45935.173680324071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45935.173680324071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45935.173680324071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45935.173680324071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45935.173680324071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45935.173680324071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45935.173680324071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45935.173680324071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45935.173680324071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45935.173680324071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45935.173680324071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45935.173680324071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45935.173680324071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45935.173680324071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45935.173680324071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45935.173680324071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45935.173680324071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45935.173680324071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45935.173680324071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45935.173680324071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45935.173680324071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45935.173680324071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45935.173680324071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45935.173680324071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45935.173680324071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45935.173680324071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45935.173680324071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45935.173680324071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45935.173680324071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45935.173680324071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45935.173680324071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45935.173680324071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45935.173680324071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45935.173680324071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45935.173680324071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45935.173680324071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45935.173680324071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45935.173680324071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45935.173680324071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45935.173680324071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45935.173680324071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45935.173680324071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45935.173680324071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45935.173680324071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45935.173680324071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45935.173680324071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45935.173680324071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45935.173680324071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45935.173680324071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45935.173680324071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45935.173680324071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45935.173680324071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45935.173680324071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45935.173680324071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45935.173680324071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ref="G1206:G1220" ca="1" si="19">IFERROR(NOW()-F1206,"-")</f>
        <v>45935.173680324071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45935.173680324071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45935.173680324071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45935.173680324071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45935.173680324071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45935.173680324071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45935.173680324071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45935.173680324071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45935.173680324071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45935.173680324071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45935.173680324071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45935.173680324071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45935.173680324071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45935.173680324071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45935.173680324071</v>
      </c>
      <c r="H1220" s="22"/>
      <c r="I1220" s="19" t="str">
        <f>IFERROR(VLOOKUP(D1220,DB!A:F,6,0),"")</f>
        <v/>
      </c>
      <c r="J1220" s="18" t="str">
        <f>IFERROR(VLOOKUP(D1220,DB!A:G,7,0),"")</f>
        <v/>
      </c>
      <c r="K1220" s="50"/>
      <c r="L1220" s="23" t="str">
        <f>IFERROR(VLOOKUP(D1220,DB!A:I,9,0),"")</f>
        <v/>
      </c>
    </row>
  </sheetData>
  <dataValidations count="2">
    <dataValidation allowBlank="1" showInputMessage="1" showErrorMessage="1" sqref="E1" xr:uid="{5914219A-CB83-432D-936A-CC0CB6F3982A}"/>
    <dataValidation type="list" allowBlank="1" showInputMessage="1" showErrorMessage="1" sqref="E2:E122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tabSelected="1" workbookViewId="0">
      <selection activeCell="D10" sqref="D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231.69296273147484</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4.2834025462943828</v>
      </c>
      <c r="H3" s="113">
        <v>45930.847372685188</v>
      </c>
      <c r="I3" s="110" t="str">
        <f>IFERROR(VLOOKUP(D3,DB!A:F,6,0),"")</f>
        <v>SCECO</v>
      </c>
      <c r="J3" s="110" t="str">
        <f>IFERROR(VLOOKUP(D3,DB!A:G,7,0),"")</f>
        <v>In progress</v>
      </c>
      <c r="K3" s="115" t="s">
        <v>39056</v>
      </c>
      <c r="L3" s="107" t="str">
        <f>IFERROR(VLOOKUP(D3,DB!A:I,9,0),"")</f>
        <v>Latis</v>
      </c>
    </row>
    <row r="4" spans="1:16" ht="15" customHeight="1">
      <c r="A4" s="110" t="s">
        <v>39057</v>
      </c>
      <c r="B4" s="110" t="str">
        <f>IFERROR(VLOOKUP(D4,DB!A:K,11,0),"")</f>
        <v>R4</v>
      </c>
      <c r="C4" s="111">
        <v>3</v>
      </c>
      <c r="D4" s="107" t="s">
        <v>36308</v>
      </c>
      <c r="E4" s="112" t="s">
        <v>39043</v>
      </c>
      <c r="F4" s="113">
        <v>45934.702430555553</v>
      </c>
      <c r="G4" s="114">
        <f ca="1">IFERROR(NOW()-F4,"")</f>
        <v>0.47124976851773681</v>
      </c>
      <c r="H4" s="113">
        <v>45934.712175925924</v>
      </c>
      <c r="I4" s="110" t="str">
        <f>IFERROR(VLOOKUP(D4,DB!A:F,6,0),"")</f>
        <v>Generator-SG</v>
      </c>
      <c r="J4" s="110" t="str">
        <f>IFERROR(VLOOKUP(D4,DB!A:G,7,0),"")</f>
        <v>Dead</v>
      </c>
      <c r="K4" s="115" t="s">
        <v>39058</v>
      </c>
      <c r="L4" s="107" t="str">
        <f>IFERROR(VLOOKUP(D4,DB!A:I,9,0),"")</f>
        <v>Latis</v>
      </c>
    </row>
    <row r="5" spans="1:16" ht="15" customHeight="1">
      <c r="A5" s="110" t="s">
        <v>39059</v>
      </c>
      <c r="B5" s="110" t="str">
        <f>IFERROR(VLOOKUP(D5,DB!A:K,11,0),"")</f>
        <v>R4</v>
      </c>
      <c r="C5" s="111">
        <v>1</v>
      </c>
      <c r="D5" s="107" t="s">
        <v>27578</v>
      </c>
      <c r="E5" s="112" t="s">
        <v>38964</v>
      </c>
      <c r="F5" s="113">
        <v>45934.845833333333</v>
      </c>
      <c r="G5" s="114">
        <f ca="1">IFERROR(NOW()-F5,"")</f>
        <v>0.32784699073818047</v>
      </c>
      <c r="H5" s="113">
        <v>45934.813009259262</v>
      </c>
      <c r="I5" s="110" t="str">
        <f>IFERROR(VLOOKUP(D5,DB!A:F,6,0),"")</f>
        <v>SCECO</v>
      </c>
      <c r="J5" s="110" t="str">
        <f>IFERROR(VLOOKUP(D5,DB!A:G,7,0),"")</f>
        <v>Dead</v>
      </c>
      <c r="K5" s="115" t="s">
        <v>39060</v>
      </c>
      <c r="L5" s="107" t="str">
        <f>IFERROR(VLOOKUP(D5,DB!A:I,9,0),"")</f>
        <v>Latis</v>
      </c>
    </row>
    <row r="6" spans="1:16" ht="15" customHeight="1">
      <c r="A6" s="110" t="s">
        <v>39061</v>
      </c>
      <c r="B6" s="110" t="str">
        <f>IFERROR(VLOOKUP(D6,DB!A:K,11,0),"")</f>
        <v>R4</v>
      </c>
      <c r="C6" s="111">
        <v>1</v>
      </c>
      <c r="D6" s="107" t="s">
        <v>34306</v>
      </c>
      <c r="E6" s="112" t="s">
        <v>38964</v>
      </c>
      <c r="F6" s="113">
        <v>45934.995312500003</v>
      </c>
      <c r="G6" s="114">
        <f ca="1">IFERROR(NOW()-F6,"")</f>
        <v>0.17836782406811835</v>
      </c>
      <c r="H6" s="113">
        <v>45934.989328703705</v>
      </c>
      <c r="I6" s="110" t="str">
        <f>IFERROR(VLOOKUP(D6,DB!A:F,6,0),"")</f>
        <v>SCECO</v>
      </c>
      <c r="J6" s="110" t="str">
        <f>IFERROR(VLOOKUP(D6,DB!A:G,7,0),"")</f>
        <v>Dead</v>
      </c>
      <c r="K6" s="115" t="s">
        <v>39062</v>
      </c>
      <c r="L6" s="107" t="str">
        <f>IFERROR(VLOOKUP(D6,DB!A:I,9,0),"")</f>
        <v>Latis</v>
      </c>
    </row>
    <row r="7" spans="1:16" ht="15" customHeight="1">
      <c r="A7" s="110" t="s">
        <v>39063</v>
      </c>
      <c r="B7" s="110" t="str">
        <f>IFERROR(VLOOKUP(D7,DB!A:K,11,0),"")</f>
        <v>R4</v>
      </c>
      <c r="C7" s="111">
        <v>2</v>
      </c>
      <c r="D7" s="107" t="s">
        <v>25891</v>
      </c>
      <c r="E7" s="112" t="s">
        <v>38964</v>
      </c>
      <c r="F7" s="113">
        <v>45935.156944444447</v>
      </c>
      <c r="G7" s="114">
        <f ca="1">IFERROR(NOW()-F7,"")</f>
        <v>1.673587962432066E-2</v>
      </c>
      <c r="H7" s="113">
        <v>45935.07104166667</v>
      </c>
      <c r="I7" s="110" t="str">
        <f>IFERROR(VLOOKUP(D7,DB!A:F,6,0),"")</f>
        <v>Generator-SG</v>
      </c>
      <c r="J7" s="110" t="str">
        <f>IFERROR(VLOOKUP(D7,DB!A:G,7,0),"")</f>
        <v>Good</v>
      </c>
      <c r="K7" s="115" t="s">
        <v>39064</v>
      </c>
      <c r="L7" s="107" t="str">
        <f>IFERROR(VLOOKUP(D7,DB!A:I,9,0),"")</f>
        <v>Latis</v>
      </c>
    </row>
    <row r="8" spans="1:16" ht="15" customHeight="1">
      <c r="A8" s="110" t="s">
        <v>39065</v>
      </c>
      <c r="B8" s="110" t="str">
        <f>IFERROR(VLOOKUP(D8,DB!A:K,11,0),"")</f>
        <v>R4</v>
      </c>
      <c r="C8" s="111">
        <v>1</v>
      </c>
      <c r="D8" s="107" t="s">
        <v>35912</v>
      </c>
      <c r="E8" s="112" t="s">
        <v>38964</v>
      </c>
      <c r="F8" s="113"/>
      <c r="G8" s="114">
        <f ca="1">IFERROR(NOW()-F8,"")</f>
        <v>45935.173680324071</v>
      </c>
      <c r="H8" s="113">
        <v>45935.157523148147</v>
      </c>
      <c r="I8" s="110" t="str">
        <f>IFERROR(VLOOKUP(D8,DB!A:F,6,0),"")</f>
        <v>Generator-SG</v>
      </c>
      <c r="J8" s="110" t="str">
        <f>IFERROR(VLOOKUP(D8,DB!A:G,7,0),"")</f>
        <v>Dead</v>
      </c>
      <c r="K8" s="115" t="s">
        <v>39058</v>
      </c>
      <c r="L8" s="107" t="str">
        <f>IFERROR(VLOOKUP(D8,DB!A:I,9,0),"")</f>
        <v>Latis</v>
      </c>
    </row>
    <row r="9" spans="1:16" ht="15" customHeight="1">
      <c r="A9" s="110"/>
      <c r="B9" s="110" t="str">
        <f>IFERROR(VLOOKUP(D9,DB!A:K,11,0),"")</f>
        <v/>
      </c>
      <c r="C9" s="111"/>
      <c r="D9" s="107"/>
      <c r="E9" s="112"/>
      <c r="F9" s="113"/>
      <c r="G9" s="114">
        <f ca="1">IFERROR(NOW()-F9,"")</f>
        <v>45935.173680324071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45935.173680324071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45935.173680324071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45935.173680324071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45935.173680324071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45935.173680324071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45935.173680324071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45935.173680324071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45935.173680324071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45935.173680324071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45935.173680324071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45935.173680324071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45935.173680324071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45935.173680324071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45935.173680324071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45935.173680324071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45935.173680324071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45935.173680324071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45935.173680324071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45935.173680324071</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43.341620138882718</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39043</v>
      </c>
      <c r="F3" s="38">
        <v>45926.188877314817</v>
      </c>
      <c r="G3" s="39">
        <f ca="1">IFERROR(NOW()-F3,"-")</f>
        <v>8.9848030092543922</v>
      </c>
      <c r="H3" s="38">
        <v>45926.158159722225</v>
      </c>
      <c r="I3" s="37" t="str">
        <f>IFERROR(VLOOKUP(D3,DB!A:F,6,0),"")</f>
        <v>SCECO</v>
      </c>
      <c r="J3" s="37" t="str">
        <f>IFERROR(VLOOKUP(D3,DB!A:G,7,0),"")</f>
        <v>Good</v>
      </c>
      <c r="K3" s="37" t="s">
        <v>39069</v>
      </c>
      <c r="L3" s="37" t="str">
        <f>IFERROR(VLOOKUP(D3,DB!A:I,9,0),"")</f>
        <v>Latis</v>
      </c>
      <c r="M3" s="136"/>
    </row>
    <row r="4" spans="1:13" ht="15">
      <c r="A4" s="37" t="s">
        <v>39070</v>
      </c>
      <c r="B4" s="37" t="str">
        <f>IFERROR(VLOOKUP(D4,DB!A:K,11,0),"")</f>
        <v>R5</v>
      </c>
      <c r="C4" s="37">
        <v>1</v>
      </c>
      <c r="D4" s="37" t="s">
        <v>35936</v>
      </c>
      <c r="E4" s="37" t="s">
        <v>38964</v>
      </c>
      <c r="F4" s="38">
        <v>45934.852303240739</v>
      </c>
      <c r="G4" s="39">
        <f ca="1">IFERROR(NOW()-F4,"-")</f>
        <v>0.32137708333175397</v>
      </c>
      <c r="H4" s="38">
        <v>45934.846458333333</v>
      </c>
      <c r="I4" s="37" t="str">
        <f>IFERROR(VLOOKUP(D4,DB!A:F,6,0),"")</f>
        <v>Generator-SG</v>
      </c>
      <c r="J4" s="37" t="str">
        <f>IFERROR(VLOOKUP(D4,DB!A:G,7,0),"")</f>
        <v>Vandalized</v>
      </c>
      <c r="K4" s="37" t="s">
        <v>39071</v>
      </c>
      <c r="L4" s="37" t="str">
        <f>IFERROR(VLOOKUP(D4,DB!A:I,9,0),"")</f>
        <v>Latis</v>
      </c>
      <c r="M4" s="136"/>
    </row>
    <row r="5" spans="1:13" ht="15">
      <c r="A5" s="37" t="s">
        <v>39072</v>
      </c>
      <c r="B5" s="37" t="str">
        <f>IFERROR(VLOOKUP(D5,DB!A:K,11,0),"")</f>
        <v>R5</v>
      </c>
      <c r="C5" s="37">
        <v>1</v>
      </c>
      <c r="D5" s="137" t="s">
        <v>35786</v>
      </c>
      <c r="E5" s="37" t="s">
        <v>38964</v>
      </c>
      <c r="F5" s="38">
        <v>45935.085520833331</v>
      </c>
      <c r="G5" s="39">
        <f ca="1">IFERROR(NOW()-F5,"-")</f>
        <v>8.8159490740508772E-2</v>
      </c>
      <c r="H5" s="38">
        <v>45935.078923611109</v>
      </c>
      <c r="I5" s="37" t="str">
        <f>IFERROR(VLOOKUP(D5,DB!A:F,6,0),"")</f>
        <v>Generator-SG</v>
      </c>
      <c r="J5" s="37" t="str">
        <f>IFERROR(VLOOKUP(D5,DB!A:G,7,0),"")</f>
        <v>Vandalized</v>
      </c>
      <c r="K5" s="37" t="s">
        <v>39071</v>
      </c>
      <c r="L5" s="37" t="str">
        <f>IFERROR(VLOOKUP(D5,DB!A:I,9,0),"")</f>
        <v>Latis</v>
      </c>
      <c r="M5" s="136"/>
    </row>
    <row r="6" spans="1:13" ht="15">
      <c r="A6" s="37" t="s">
        <v>39073</v>
      </c>
      <c r="B6" s="37" t="str">
        <f>IFERROR(VLOOKUP(D6,DB!A:K,11,0),"")</f>
        <v>R5</v>
      </c>
      <c r="C6" s="37">
        <v>2</v>
      </c>
      <c r="D6" s="37" t="s">
        <v>38501</v>
      </c>
      <c r="E6" s="37" t="s">
        <v>38964</v>
      </c>
      <c r="F6" s="38">
        <v>45935.109479166669</v>
      </c>
      <c r="G6" s="39">
        <f ca="1">IFERROR(NOW()-F6,"-")</f>
        <v>6.4201157401839737E-2</v>
      </c>
      <c r="H6" s="38">
        <v>45935.102731481478</v>
      </c>
      <c r="I6" s="37" t="str">
        <f>IFERROR(VLOOKUP(D6,DB!A:F,6,0),"")</f>
        <v>Generator-SG</v>
      </c>
      <c r="J6" s="37" t="str">
        <f>IFERROR(VLOOKUP(D6,DB!A:G,7,0),"")</f>
        <v>Vandalized</v>
      </c>
      <c r="K6" s="37" t="s">
        <v>39074</v>
      </c>
      <c r="L6" s="37" t="str">
        <f>IFERROR(VLOOKUP(D6,DB!A:I,9,0),"")</f>
        <v>Latis</v>
      </c>
      <c r="M6" s="136"/>
    </row>
    <row r="7" spans="1:13" ht="15">
      <c r="A7" s="37"/>
      <c r="B7" s="37" t="str">
        <f>IFERROR(VLOOKUP(D7,DB!A:K,11,0),"")</f>
        <v/>
      </c>
      <c r="C7" s="37"/>
      <c r="D7" s="37"/>
      <c r="E7" s="37"/>
      <c r="F7" s="38"/>
      <c r="G7" s="39">
        <f ca="1">IFERROR(NOW()-F7,"-")</f>
        <v>45935.173680324071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45935.173680324071</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45935.173680324071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45935.173680324071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45935.173680324071</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45935.173680324071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45935.173680324071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45935.173680324071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45935.173680324071</v>
      </c>
      <c r="H15" s="38"/>
      <c r="I15" s="37" t="str">
        <f>IFERROR(VLOOKUP(D15,DB!A:F,6,0),"")</f>
        <v/>
      </c>
      <c r="J15" s="37" t="str">
        <f>IFERROR(VLOOKUP(D15,DB!A:G,7,0),"")</f>
        <v/>
      </c>
      <c r="K15" s="37"/>
      <c r="L15" s="37" t="str">
        <f>IFERROR(VLOOKUP(D15,DB!A:I,9,0),"")</f>
        <v/>
      </c>
      <c r="M15" s="136"/>
    </row>
    <row r="16" spans="1:13" ht="15">
      <c r="A16" s="92"/>
      <c r="B16" s="92" t="str">
        <f>IFERROR(VLOOKUP(D16,DB!A:K,11,0),"")</f>
        <v/>
      </c>
      <c r="C16" s="92"/>
      <c r="D16" s="92"/>
      <c r="E16" s="92"/>
      <c r="F16" s="134"/>
      <c r="G16" s="135">
        <f ca="1">IFERROR(NOW()-F16,"-")</f>
        <v>45935.173680324071</v>
      </c>
      <c r="H16" s="134"/>
      <c r="I16" s="92" t="str">
        <f>IFERROR(VLOOKUP(D16,DB!A:F,6,0),"")</f>
        <v/>
      </c>
      <c r="J16" s="92" t="str">
        <f>IFERROR(VLOOKUP(D16,DB!A:G,7,0),"")</f>
        <v/>
      </c>
      <c r="K16" s="92"/>
      <c r="L16" s="92" t="str">
        <f>IFERROR(VLOOKUP(D16,DB!A:I,9,0),"")</f>
        <v/>
      </c>
      <c r="M16" s="136"/>
    </row>
    <row r="17" spans="1:13" ht="15">
      <c r="A17" s="37"/>
      <c r="B17" s="37" t="str">
        <f>IFERROR(VLOOKUP(D17,DB!A:K,11,0),"")</f>
        <v/>
      </c>
      <c r="C17" s="37"/>
      <c r="D17" s="37"/>
      <c r="E17" s="37"/>
      <c r="F17" s="38"/>
      <c r="G17" s="39">
        <f ca="1">IFERROR(NOW()-F17,"-")</f>
        <v>45935.173680324071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45935.173680324071</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45935.173680324071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45935.173680324071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45935.173680324071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45935.173680324071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45935.173680324071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45935.173680324071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45935.173680324071</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45935.173680324071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45935.173680324071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45935.173680324071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45935.173680324071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45935.173680324071</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45935.173680324071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45935.173680324071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45935.173680324071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45935.173680324071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45935.173680324071</v>
      </c>
      <c r="H35" s="38"/>
      <c r="I35" s="37" t="str">
        <f>IFERROR(VLOOKUP(D35,DB!A:F,6,0),"")</f>
        <v/>
      </c>
      <c r="J35" s="37" t="str">
        <f>IFERROR(VLOOKUP(D35,DB!A:G,7,0),"")</f>
        <v/>
      </c>
      <c r="K35" s="37"/>
      <c r="L35" s="37" t="str">
        <f>IFERROR(VLOOKUP(D35,DB!A:I,9,0),"")</f>
        <v/>
      </c>
      <c r="M35" s="136"/>
    </row>
    <row r="36" spans="1:13" ht="15">
      <c r="A36" s="37"/>
      <c r="B36" s="37" t="str">
        <f>IFERROR(VLOOKUP(D36,DB!A:K,11,0),"")</f>
        <v/>
      </c>
      <c r="C36" s="37"/>
      <c r="D36"/>
      <c r="E36" s="37"/>
      <c r="F36" s="38"/>
      <c r="G36" s="39">
        <f ca="1">IFERROR(NOW()-F36,"-")</f>
        <v>45935.173680324071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45935.173680324071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45935.173680324071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45935.173680324071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45935.173680324071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45935.173680324071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45935.173680324071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45935.173680324071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45935.173680324071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45935.173680324071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45935.173680324071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45935.173680324071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45935.173680324071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45935.173680324071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45935.173680324071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45935.173680324071</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45935.173680324071</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45935.173680324071</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45935.173680324071</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45935.173680324071</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45935.173680324071</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45935.173680324071</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45935.173680324071</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45935.173680324071</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45935.173680324071</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45935.173680324071</v>
      </c>
      <c r="H61" s="38"/>
      <c r="I61" s="37" t="str">
        <f>IFERROR(VLOOKUP(D61,DB!A:F,6,0),"")</f>
        <v/>
      </c>
      <c r="J61" s="37" t="str">
        <f>IFERROR(VLOOKUP(D61,DB!A:G,7,0),"")</f>
        <v/>
      </c>
      <c r="K61" s="37"/>
      <c r="L61" s="37" t="str">
        <f>IFERROR(VLOOKUP(D61,DB!A:I,9,0),"")</f>
        <v/>
      </c>
      <c r="M61" s="136"/>
    </row>
    <row r="62" spans="1:13" ht="15">
      <c r="A62" s="92"/>
      <c r="B62" s="92" t="str">
        <f>IFERROR(VLOOKUP(D62,DB!A:K,11,0),"")</f>
        <v/>
      </c>
      <c r="C62" s="92"/>
      <c r="D62" s="92"/>
      <c r="E62" s="92"/>
      <c r="F62" s="134"/>
      <c r="G62" s="135">
        <f ca="1">IFERROR(NOW()-F62,"-")</f>
        <v>45935.173680324071</v>
      </c>
      <c r="H62" s="134"/>
      <c r="I62" s="92" t="str">
        <f>IFERROR(VLOOKUP(D62,DB!A:F,6,0),"")</f>
        <v/>
      </c>
      <c r="J62" s="92" t="str">
        <f>IFERROR(VLOOKUP(D62,DB!A:G,7,0),"")</f>
        <v/>
      </c>
      <c r="K62" s="92"/>
      <c r="L62" s="92" t="str">
        <f>IFERROR(VLOOKUP(D62,DB!A:I,9,0),"")</f>
        <v/>
      </c>
      <c r="M62" s="136"/>
    </row>
    <row r="63" spans="1:13" ht="15">
      <c r="A63" s="92"/>
      <c r="B63" s="92" t="str">
        <f>IFERROR(VLOOKUP(D63,DB!A:K,11,0),"")</f>
        <v/>
      </c>
      <c r="C63" s="92"/>
      <c r="D63" s="92"/>
      <c r="E63" s="92"/>
      <c r="F63" s="134"/>
      <c r="G63" s="135">
        <f ca="1">IFERROR(NOW()-F63,"-")</f>
        <v>45935.173680324071</v>
      </c>
      <c r="H63" s="134"/>
      <c r="I63" s="92" t="str">
        <f>IFERROR(VLOOKUP(D63,DB!A:F,6,0),"")</f>
        <v/>
      </c>
      <c r="J63" s="92" t="str">
        <f>IFERROR(VLOOKUP(D63,DB!A:G,7,0),"")</f>
        <v/>
      </c>
      <c r="K63" s="92"/>
      <c r="L63" s="92" t="str">
        <f>IFERROR(VLOOKUP(D63,DB!A:I,9,0),"")</f>
        <v/>
      </c>
    </row>
    <row r="64" spans="1:13" ht="15">
      <c r="A64" s="37"/>
      <c r="B64" s="37" t="str">
        <f>IFERROR(VLOOKUP(D64,DB!A:K,11,0),"")</f>
        <v/>
      </c>
      <c r="C64" s="37"/>
      <c r="D64" s="37"/>
      <c r="E64" s="37"/>
      <c r="F64" s="38"/>
      <c r="G64" s="39">
        <f ca="1">IFERROR(NOW()-F64,"-")</f>
        <v>45935.173680324071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45935.173680324071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45935.173680324071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45935.173680324071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45935.173680324071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45935.173680324071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45935.173680324071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45935.173680324071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45935.173680324071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45935.173680324071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45935.173680324071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45935.173680324071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45935.173680324071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45935.173680324071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45935.173680324071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45935.173680324071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45935.173680324071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45935.173680324071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45935.173680324071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45935.173680324071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45935.173680324071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45935.173680324071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45935.173680324071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45935.173680324071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45935.173680324071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45935.173680324071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45935.173680324071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45935.173680324071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45935.173680324071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45935.173680324071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45935.173680324071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45935.173680324071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45935.173680324071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45935.173680324071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45935.173680324071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45935.173680324071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45935.173680324071</v>
      </c>
      <c r="H100" s="38"/>
      <c r="I100" s="37" t="str">
        <f>IFERROR(VLOOKUP(D100,DB!A:F,6,0),"")</f>
        <v/>
      </c>
      <c r="J100" s="37" t="str">
        <f>IFERROR(VLOOKUP(D100,DB!A:G,7,0),"")</f>
        <v/>
      </c>
      <c r="K100" s="37"/>
      <c r="L100" s="37" t="str">
        <f>IFERROR(VLOOKUP(D100,DB!A:I,9,0),"")</f>
        <v/>
      </c>
    </row>
    <row r="101" spans="1:12" ht="15">
      <c r="A101" s="92"/>
      <c r="B101" s="92" t="str">
        <f>IFERROR(VLOOKUP(D101,DB!A:K,11,0),"")</f>
        <v/>
      </c>
      <c r="C101" s="92"/>
      <c r="D101" s="92"/>
      <c r="E101" s="92"/>
      <c r="F101" s="134"/>
      <c r="G101" s="135">
        <f ca="1">IFERROR(NOW()-F101,"-")</f>
        <v>45935.173680324071</v>
      </c>
      <c r="H101" s="134"/>
      <c r="I101" s="92" t="str">
        <f>IFERROR(VLOOKUP(D101,DB!A:F,6,0),"")</f>
        <v/>
      </c>
      <c r="J101" s="92" t="str">
        <f>IFERROR(VLOOKUP(D101,DB!A:G,7,0),"")</f>
        <v/>
      </c>
      <c r="K101" s="92"/>
      <c r="L101" s="92" t="str">
        <f>IFERROR(VLOOKUP(D101,DB!A:I,9,0),"")</f>
        <v/>
      </c>
    </row>
    <row r="102" spans="1:12" ht="15">
      <c r="A102" s="37"/>
      <c r="B102" s="37" t="str">
        <f>IFERROR(VLOOKUP(D102,DB!A:K,11,0),"")</f>
        <v/>
      </c>
      <c r="C102" s="37"/>
      <c r="D102" s="37"/>
      <c r="E102" s="37"/>
      <c r="F102" s="38"/>
      <c r="G102" s="39">
        <f ca="1">IFERROR(NOW()-F102,"-")</f>
        <v>45935.173680324071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45935.173680324071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45935.173680324071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45935.173680324071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45935.173680324071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45935.173680324071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45935.173680324071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45935.173680324071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45935.173680324071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45935.173680324071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45935.173680324071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45935.173680324071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45935.173680324071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45935.173680324071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45935.173680324071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45935.173680324071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45935.173680324071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45935.173680324071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45935.173680324071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45935.173680324071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45935.173680324071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45935.173680324071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45935.173680324071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45935.173680324071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45935.173680324071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45935.173680324071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45935.173680324071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45935.173680324071</v>
      </c>
      <c r="H129" s="38"/>
      <c r="I129" s="37" t="str">
        <f>IFERROR(VLOOKUP(D129,DB!A:F,6,0),"")</f>
        <v/>
      </c>
      <c r="J129" s="37" t="str">
        <f>IFERROR(VLOOKUP(D129,DB!A:G,7,0),"")</f>
        <v/>
      </c>
      <c r="K129" s="37"/>
      <c r="L129" s="37" t="str">
        <f>IFERROR(VLOOKUP(D129,DB!A:I,9,0),"")</f>
        <v/>
      </c>
    </row>
    <row r="130" spans="1:12" ht="15">
      <c r="A130" s="92"/>
      <c r="B130" s="92" t="str">
        <f>IFERROR(VLOOKUP(D130,DB!A:K,11,0),"")</f>
        <v/>
      </c>
      <c r="C130" s="92"/>
      <c r="D130" s="92"/>
      <c r="E130" s="92"/>
      <c r="F130" s="134"/>
      <c r="G130" s="135">
        <f ca="1">IFERROR(NOW()-F130,"-")</f>
        <v>45935.173680324071</v>
      </c>
      <c r="H130" s="134"/>
      <c r="I130" s="92" t="str">
        <f>IFERROR(VLOOKUP(D130,DB!A:F,6,0),"")</f>
        <v/>
      </c>
      <c r="J130" s="92" t="str">
        <f>IFERROR(VLOOKUP(D130,DB!A:G,7,0),"")</f>
        <v/>
      </c>
      <c r="K130" s="92"/>
      <c r="L130" s="92" t="str">
        <f>IFERROR(VLOOKUP(D130,DB!A:I,9,0),"")</f>
        <v/>
      </c>
    </row>
    <row r="131" spans="1:12" ht="15">
      <c r="A131" s="37"/>
      <c r="B131" s="37" t="str">
        <f>IFERROR(VLOOKUP(D131,DB!A:K,11,0),"")</f>
        <v/>
      </c>
      <c r="C131" s="37"/>
      <c r="D131" s="37"/>
      <c r="E131" s="37"/>
      <c r="F131" s="38"/>
      <c r="G131" s="39">
        <f ca="1">IFERROR(NOW()-F131,"-")</f>
        <v>45935.173680324071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45935.173680324071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45935.173680324071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45935.173680324071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45935.173680324071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45935.173680324071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45935.173680324071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45935.173680324071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45935.173680324071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45935.173680324071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45935.173680324071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45935.173680324071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45935.173680324071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45935.173680324071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45935.173680324071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45935.173680324071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45935.173680324071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45935.173680324071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45935.173680324071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45935.173680324071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45935.173680324071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45935.173680324071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45935.173680324071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45935.173680324071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45935.173680324071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45935.173680324071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45935.173680324071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45935.173680324071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45935.173680324071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45935.173680324071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45935.173680324071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45935.173680324071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45935.173680324071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45935.173680324071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45935.173680324071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45935.173680324071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45935.173680324071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45935.173680324071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45935.173680324071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45935.173680324071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45935.173680324071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45935.173680324071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45935.173680324071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45935.173680324071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45935.173680324071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45935.173680324071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45935.173680324071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45935.173680324071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45935.173680324071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45935.173680324071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45935.173680324071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45935.173680324071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45935.173680324071</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45935.173680324071</v>
      </c>
      <c r="H184" s="134"/>
      <c r="I184" s="92" t="str">
        <f>IFERROR(VLOOKUP(D184,DB!A:F,6,0),"")</f>
        <v/>
      </c>
      <c r="J184" s="92" t="str">
        <f>IFERROR(VLOOKUP(D184,DB!A:G,7,0),"")</f>
        <v/>
      </c>
      <c r="K184" s="92"/>
      <c r="L184" s="92" t="str">
        <f>IFERROR(VLOOKUP(D184,DB!A:I,9,0),"")</f>
        <v/>
      </c>
    </row>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9" ht="15"/>
    <row r="440" ht="15"/>
    <row r="441" ht="15"/>
    <row r="442" ht="15"/>
    <row r="443" ht="15"/>
    <row r="444" ht="15"/>
    <row r="445" ht="15"/>
    <row r="446" ht="15"/>
    <row r="447" ht="15"/>
    <row r="448" ht="15"/>
    <row r="449" ht="15"/>
    <row r="450" ht="15"/>
    <row r="451" ht="15"/>
    <row r="452" ht="15"/>
    <row r="454" ht="15"/>
    <row r="455" ht="15"/>
    <row r="456" ht="15"/>
    <row r="457" ht="15"/>
    <row r="458" ht="15"/>
    <row r="459"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3" ht="15"/>
    <row r="504" ht="15"/>
    <row r="505" ht="15"/>
    <row r="506" ht="15"/>
    <row r="507" ht="15"/>
    <row r="508" ht="15"/>
    <row r="509" ht="15"/>
    <row r="510" ht="15"/>
    <row r="511" ht="15"/>
    <row r="512" ht="15"/>
    <row r="514" ht="15"/>
    <row r="515" ht="15"/>
    <row r="516" ht="15"/>
    <row r="519" ht="15"/>
    <row r="520" ht="15"/>
    <row r="521" ht="15"/>
    <row r="522"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7" ht="15"/>
    <row r="838" ht="15"/>
    <row r="839" ht="15"/>
    <row r="843" ht="15"/>
    <row r="844" ht="15"/>
    <row r="854" ht="15"/>
    <row r="859" ht="15"/>
    <row r="870" ht="15"/>
    <row r="871" ht="15"/>
    <row r="878" ht="15"/>
    <row r="879" ht="15"/>
    <row r="883" ht="15"/>
    <row r="884" ht="15"/>
    <row r="885" ht="15"/>
    <row r="892" ht="15"/>
    <row r="893" ht="15"/>
    <row r="894" ht="15"/>
    <row r="895" ht="15"/>
    <row r="897" ht="15"/>
    <row r="898" ht="15"/>
    <row r="899" ht="15"/>
    <row r="902" ht="15"/>
    <row r="903" ht="15"/>
    <row r="904" ht="15"/>
    <row r="905" ht="15"/>
    <row r="907" ht="15"/>
    <row r="908" ht="15"/>
    <row r="909" ht="15"/>
    <row r="910" ht="15"/>
    <row r="911" ht="15"/>
    <row r="912" ht="15"/>
    <row r="914" ht="15"/>
    <row r="915" ht="15"/>
    <row r="917" ht="15"/>
    <row r="918" ht="15"/>
    <row r="920" ht="15"/>
    <row r="921" ht="15"/>
    <row r="922" ht="15"/>
    <row r="924" ht="15"/>
    <row r="925" ht="15"/>
    <row r="926" ht="15"/>
    <row r="927" ht="15"/>
    <row r="928" ht="15"/>
    <row r="932" ht="15"/>
    <row r="933" ht="15"/>
    <row r="934" ht="15"/>
    <row r="935" ht="15"/>
    <row r="938" ht="15"/>
    <row r="939" ht="15"/>
    <row r="942" ht="15"/>
    <row r="983" ht="15"/>
    <row r="984" ht="15"/>
    <row r="987" ht="15"/>
    <row r="988" ht="15"/>
    <row r="995" ht="15"/>
    <row r="996" ht="15"/>
    <row r="999" ht="15"/>
    <row r="1001" ht="15"/>
    <row r="1003" ht="15"/>
    <row r="1004" ht="15"/>
    <row r="1005" ht="15"/>
    <row r="1008" ht="15"/>
    <row r="1009" ht="15"/>
    <row r="1011" ht="15"/>
    <row r="1014" ht="15"/>
    <row r="1015" ht="15"/>
    <row r="1017" ht="15"/>
    <row r="1018" ht="15"/>
    <row r="1019" ht="15"/>
    <row r="1020" ht="15"/>
    <row r="1021" ht="15"/>
    <row r="1024" ht="15"/>
    <row r="1025" ht="15"/>
    <row r="1026" ht="15"/>
    <row r="1027" ht="15"/>
    <row r="1028" ht="15"/>
    <row r="1029" ht="15"/>
    <row r="1031" ht="15"/>
    <row r="1033" ht="15"/>
    <row r="1035" ht="15"/>
    <row r="1036" ht="15"/>
    <row r="1037" ht="15"/>
    <row r="1039" ht="15"/>
    <row r="1040" ht="15"/>
    <row r="1041" ht="15"/>
    <row r="1042" ht="15"/>
    <row r="1043" ht="15"/>
    <row r="1044" ht="15"/>
    <row r="1045" ht="15"/>
    <row r="1047" ht="15"/>
    <row r="1048" ht="15"/>
    <row r="1049" ht="15"/>
    <row r="1054" ht="15"/>
    <row r="1055" ht="15"/>
    <row r="1059" ht="15"/>
    <row r="1060" ht="15"/>
    <row r="1061" ht="15"/>
    <row r="1064" ht="15"/>
    <row r="1066" ht="15"/>
    <row r="1070" ht="15"/>
    <row r="1074" ht="15"/>
    <row r="1080" ht="15"/>
    <row r="1081" ht="15"/>
    <row r="1083" ht="15"/>
    <row r="1084" ht="15"/>
    <row r="1086" ht="15"/>
    <row r="1089" ht="15"/>
    <row r="1090" ht="15"/>
    <row r="1092" ht="15"/>
    <row r="1094" ht="15"/>
    <row r="1096" ht="15"/>
    <row r="1098" ht="15"/>
    <row r="1099" ht="15"/>
    <row r="1100" ht="15"/>
    <row r="1102" ht="15"/>
    <row r="1103" ht="15"/>
    <row r="1104" ht="15"/>
    <row r="1105" ht="15"/>
    <row r="1108" ht="15"/>
    <row r="1282" ht="15"/>
    <row r="1283" ht="15"/>
    <row r="1293" ht="15"/>
    <row r="1294" ht="15"/>
    <row r="1295" ht="15"/>
    <row r="1301" ht="15"/>
    <row r="1302" ht="15"/>
    <row r="1303" ht="15"/>
    <row r="1304" ht="15"/>
    <row r="1306" ht="15"/>
    <row r="1309" ht="15"/>
    <row r="1310" ht="15"/>
    <row r="1311" ht="15"/>
    <row r="1312" ht="15"/>
    <row r="1314" ht="15"/>
    <row r="1315" ht="15"/>
    <row r="1317" ht="15"/>
    <row r="1318" ht="15"/>
    <row r="1319" ht="15"/>
    <row r="1320" ht="15"/>
    <row r="1322" ht="15"/>
    <row r="1323" ht="15"/>
    <row r="1324" ht="15"/>
    <row r="1327" ht="15"/>
    <row r="1328" ht="15"/>
    <row r="1331" ht="15"/>
    <row r="1332" ht="15"/>
    <row r="1333" ht="15"/>
    <row r="1334" ht="15"/>
    <row r="1335" ht="15"/>
    <row r="1336" ht="15"/>
    <row r="1337" ht="15"/>
    <row r="1338" ht="15"/>
    <row r="1340" ht="15"/>
    <row r="1342" ht="15"/>
    <row r="1343" ht="15"/>
    <row r="1344" ht="15"/>
    <row r="1347" ht="15"/>
    <row r="1357" ht="15"/>
    <row r="1360" ht="15"/>
    <row r="1361" ht="15"/>
    <row r="1365" ht="15"/>
    <row r="1369" ht="15"/>
    <row r="1372" ht="15"/>
    <row r="1374" ht="15"/>
    <row r="1375" ht="15"/>
    <row r="1378" ht="15"/>
    <row r="1380" ht="15"/>
    <row r="1382" ht="15"/>
    <row r="1383" ht="15"/>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2"/>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37" t="s">
        <v>5398</v>
      </c>
      <c r="C2" s="137">
        <v>1</v>
      </c>
      <c r="D2" s="137" t="s">
        <v>32861</v>
      </c>
      <c r="E2" s="137" t="s">
        <v>39076</v>
      </c>
      <c r="F2" s="138">
        <v>45933.880972222221</v>
      </c>
      <c r="G2" s="139">
        <f ca="1">IFERROR(NOW()-F2,"-")</f>
        <v>1.292708101849712</v>
      </c>
      <c r="H2" s="140">
        <v>45929.455266203702</v>
      </c>
      <c r="I2" s="137" t="str">
        <f>IFERROR(VLOOKUP(D2,DB!A:F,6,0),"")</f>
        <v>SCECO</v>
      </c>
      <c r="J2" s="137" t="str">
        <f>IFERROR(VLOOKUP(D2,DB!A:G,7,0),"")</f>
        <v>In progress</v>
      </c>
      <c r="K2" s="137" t="s">
        <v>39077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39078</v>
      </c>
      <c r="B3" s="137" t="s">
        <v>5398</v>
      </c>
      <c r="C3" s="137">
        <v>1</v>
      </c>
      <c r="D3" s="137" t="s">
        <v>34463</v>
      </c>
      <c r="E3" s="137" t="s">
        <v>39076</v>
      </c>
      <c r="F3" s="138">
        <v>45926.772847222222</v>
      </c>
      <c r="G3" s="139">
        <f ca="1">IFERROR(NOW()-F3,"-")</f>
        <v>8.4008331018485478</v>
      </c>
      <c r="H3" s="140">
        <v>45927.449074074102</v>
      </c>
      <c r="I3" s="137" t="str">
        <f>IFERROR(VLOOKUP(D3,DB!A:F,6,0),"")</f>
        <v>SCECO</v>
      </c>
      <c r="J3" s="137" t="str">
        <f>IFERROR(VLOOKUP(D3,DB!A:G,7,0),"")</f>
        <v>Weak</v>
      </c>
      <c r="K3" s="137" t="s">
        <v>39077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39079</v>
      </c>
      <c r="B4" s="137" t="s">
        <v>5398</v>
      </c>
      <c r="C4" s="137">
        <v>1</v>
      </c>
      <c r="D4" s="137" t="s">
        <v>33408</v>
      </c>
      <c r="E4" s="137" t="s">
        <v>38964</v>
      </c>
      <c r="F4" s="138">
        <v>45934.942245370374</v>
      </c>
      <c r="G4" s="139">
        <f ca="1">IFERROR(NOW()-F4,"-")</f>
        <v>0.23143495369731681</v>
      </c>
      <c r="H4" s="140">
        <v>45934.470231481479</v>
      </c>
      <c r="I4" s="137" t="str">
        <f>IFERROR(VLOOKUP(D4,DB!A:F,6,0),"")</f>
        <v>SCECO</v>
      </c>
      <c r="J4" s="137" t="str">
        <f>IFERROR(VLOOKUP(D4,DB!A:G,7,0),"")</f>
        <v>Dead</v>
      </c>
      <c r="K4" s="137" t="s">
        <v>39077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39080</v>
      </c>
      <c r="B5" s="137" t="str">
        <f>IFERROR(VLOOKUP(D5,DB!A:K,11,0),"")</f>
        <v>R6</v>
      </c>
      <c r="C5" s="137">
        <v>1</v>
      </c>
      <c r="D5" s="137" t="s">
        <v>33684</v>
      </c>
      <c r="E5" s="137" t="s">
        <v>38964</v>
      </c>
      <c r="F5" s="140">
        <v>45933.705324074072</v>
      </c>
      <c r="G5" s="139">
        <f ca="1">IFERROR(NOW()-F5,"-")</f>
        <v>1.4683562499994878</v>
      </c>
      <c r="H5" s="140">
        <v>45933.228229166663</v>
      </c>
      <c r="I5" s="137" t="str">
        <f>IFERROR(VLOOKUP(D5,DB!A:F,6,0),"")</f>
        <v>SCECO</v>
      </c>
      <c r="J5" s="137" t="str">
        <f>IFERROR(VLOOKUP(D5,DB!A:G,7,0),"")</f>
        <v>Weak</v>
      </c>
      <c r="K5" s="137" t="s">
        <v>39081</v>
      </c>
      <c r="L5" s="137" t="str">
        <f>IFERROR(VLOOKUP(D5,DB!A:I,9,0),"")</f>
        <v>Latis</v>
      </c>
    </row>
    <row r="6" spans="1:16383" ht="31.5" customHeight="1">
      <c r="A6" s="121"/>
      <c r="B6" s="137" t="str">
        <f>IFERROR(VLOOKUP(D6,DB!A:K,11,0),"")</f>
        <v/>
      </c>
      <c r="C6" s="137"/>
      <c r="D6" s="137"/>
      <c r="E6" s="137"/>
      <c r="F6" s="137"/>
      <c r="G6" s="137">
        <f ca="1">IFERROR(NOW()-F6,"-")</f>
        <v>45935.173680324071</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45935.173680324071</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45935.173680324071</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45935.173680324071</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45935.173680324071</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45935.173680324071</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45935.173680324071</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45935.173680324071</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45935.173680324071</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45935.173680324071</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45935.173680324071</v>
      </c>
      <c r="H16" s="137"/>
      <c r="I16" s="137" t="str">
        <f>IFERROR(VLOOKUP(D16,DB!A:F,6,0),"")</f>
        <v/>
      </c>
      <c r="J16" s="137" t="str">
        <f>IFERROR(VLOOKUP(D16,DB!A:G,7,0),"")</f>
        <v/>
      </c>
      <c r="K16" s="137"/>
      <c r="L16" s="126" t="str">
        <f>IFERROR(VLOOKUP(D16,DB!A:I,9,0),"")</f>
        <v/>
      </c>
    </row>
    <row r="17" spans="1:12" ht="31.5" customHeight="1">
      <c r="A17" s="121"/>
      <c r="B17" s="120" t="str">
        <f>IFERROR(VLOOKUP(D17,DB!A:K,11,0),"")</f>
        <v/>
      </c>
      <c r="C17" s="122"/>
      <c r="D17" s="120"/>
      <c r="E17" s="123"/>
      <c r="F17" s="124"/>
      <c r="G17" s="89">
        <f ca="1">IFERROR(NOW()-F17,"-")</f>
        <v>45935.173680324071</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45935.173680324071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45935.173680324071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45935.173680324071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45935.173680324071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45935.173680324071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45935.173680324071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45935.173680324071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45935.173680324071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45935.173680324071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45935.173680324071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45935.173680324071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45935.173680324071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45935.173680324071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45935.173680324071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45935.173680324071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45935.173680324071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45935.173680324071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45935.173680324071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45935.173680324071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45935.173680324071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45935.173680324071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45935.173680324071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45935.173680324071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45935.173680324071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45935.173680324071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45935.173680324071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45935.173680324071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45935.173680324071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45935.173680324071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45935.173680324071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45935.173680324071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45935.173680324071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45935.173680324071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45935.173680324071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45935.173680324071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45935.173680324071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45935.173680324071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45935.173680324071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45935.173680324071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45935.173680324071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45935.173680324071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45935.173680324071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45935.173680324071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45935.173680324071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45935.173680324071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45935.173680324071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45935.173680324071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45935.173680324071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45935.173680324071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45935.173680324071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45935.173680324071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45935.173680324071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45935.173680324071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45935.173680324071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45935.173680324071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45935.173680324071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45935.173680324071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45935.173680324071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45935.173680324071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45935.173680324071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45935.173680324071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45935.173680324071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45935.173680324071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45935.173680324071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45935.173680324071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45935.173680324071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45935.173680324071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45935.173680324071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45935.173680324071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45935.173680324071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45935.173680324071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45935.173680324071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45935.173680324071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45935.173680324071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45935.173680324071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45935.173680324071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45935.173680324071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45935.173680324071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45935.173680324071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45935.173680324071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45935.173680324071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45935.173680324071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45935.173680324071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45935.173680324071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45935.173680324071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45935.173680324071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45935.173680324071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45935.173680324071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45935.173680324071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45935.173680324071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45935.173680324071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45935.173680324071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45935.173680324071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45935.173680324071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45935.173680324071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45935.173680324071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45935.173680324071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45935.173680324071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45935.173680324071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45935.173680324071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45935.173680324071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45935.173680324071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45935.173680324071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45935.173680324071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45935.173680324071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45935.173680324071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45935.173680324071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45935.173680324071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45935.173680324071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45935.173680324071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45935.173680324071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45935.173680324071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45935.173680324071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45935.173680324071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45935.173680324071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45935.173680324071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45935.173680324071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45935.173680324071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45935.173680324071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45935.173680324071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45935.173680324071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45935.173680324071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45935.173680324071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45935.173680324071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45935.173680324071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45935.173680324071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45935.173680324071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45935.173680324071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45935.173680324071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45935.173680324071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45935.173680324071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45935.173680324071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45935.173680324071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45935.173680324071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45935.173680324071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45935.173680324071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45935.173680324071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45935.173680324071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45935.173680324071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45935.173680324071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45935.173680324071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45935.173680324071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45935.173680324071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45935.173680324071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45935.173680324071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45935.173680324071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45935.173680324071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45935.173680324071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45935.173680324071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45935.173680324071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45935.173680324071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45935.173680324071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45935.173680324071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45935.173680324071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45935.173680324071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45935.173680324071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45935.173680324071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45935.173680324071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45935.173680324071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45935.173680324071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45935.173680324071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45935.173680324071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45935.173680324071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45935.173680324071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45935.173680324071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45935.173680324071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45935.173680324071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45935.173680324071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45935.173680324071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45935.173680324071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45935.173680324071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45935.173680324071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45935.173680324071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45935.173680324071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45935.173680324071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45935.173680324071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45935.173680324071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45935.173680324071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45935.173680324071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45935.173680324071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45935.173680324071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45935.173680324071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45935.173680324071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45935.173680324071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45935.173680324071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45935.173680324071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45935.173680324071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45935.173680324071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45935.173680324071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45935.173680324071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45935.173680324071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45935.173680324071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45935.173680324071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45935.173680324071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45935.173680324071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45935.173680324071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45935.173680324071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45935.173680324071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45935.173680324071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45935.173680324071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45935.173680324071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45935.173680324071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45935.173680324071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45935.173680324071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45935.173680324071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45935.173680324071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45935.173680324071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45935.173680324071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45935.173680324071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45935.173680324071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45935.173680324071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45935.173680324071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45935.173680324071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45935.173680324071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45935.173680324071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45935.173680324071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45935.173680324071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45935.173680324071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45935.173680324071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45935.173680324071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45935.173680324071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45935.173680324071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45935.173680324071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45935.173680324071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45935.173680324071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45935.173680324071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45935.173680324071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45935.173680324071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45935.173680324071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45935.173680324071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45935.173680324071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45935.173680324071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45935.173680324071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45935.173680324071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45935.173680324071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45935.173680324071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45935.173680324071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45935.173680324071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45935.173680324071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45935.173680324071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45935.173680324071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45935.173680324071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45935.173680324071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45935.173680324071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45935.173680324071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45935.173680324071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45935.173680324071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45935.173680324071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45935.173680324071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45935.173680324071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45935.173680324071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45935.173680324071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45935.173680324071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45935.173680324071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45935.173680324071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45935.173680324071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45935.173680324071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45935.173680324071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45935.173680324071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45935.173680324071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45935.173680324071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45935.173680324071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45935.173680324071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45935.173680324071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45935.173680324071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45935.173680324071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45935.173680324071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45935.173680324071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45935.173680324071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45935.173680324071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45935.173680324071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45935.173680324071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45935.173680324071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45935.173680324071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45935.173680324071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45935.173680324071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45935.173680324071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45935.173680324071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45935.173680324071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45935.173680324071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45935.173680324071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45935.173680324071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45935.173680324071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45935.173680324071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45935.173680324071</v>
      </c>
      <c r="H302" s="124"/>
      <c r="I302" s="120" t="str">
        <f>IFERROR(VLOOKUP(D302,DB!A:F,6,0),"")</f>
        <v/>
      </c>
      <c r="J302" s="119" t="str">
        <f>IFERROR(VLOOKUP(D302,DB!A:G,7,0),"")</f>
        <v/>
      </c>
      <c r="K302" s="125"/>
      <c r="L302" s="126" t="str">
        <f>IFERROR(VLOOKUP(D302,DB!A:I,9,0),"")</f>
        <v/>
      </c>
    </row>
  </sheetData>
  <dataValidations count="2">
    <dataValidation allowBlank="1" showInputMessage="1" showErrorMessage="1" sqref="E1" xr:uid="{380493DB-286A-4683-AF55-C78F04945A49}"/>
    <dataValidation type="list" allowBlank="1" showInputMessage="1" showErrorMessage="1" sqref="E6:E3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2025-10-05T01:10:31Z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