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718" documentId="13_ncr:1_{F6CB121F-512D-4AA6-A0C1-0FB36C537598}" xr6:coauthVersionLast="47" xr6:coauthVersionMax="47" xr10:uidLastSave="{9891DEE5-7D3A-40BC-BEBF-21761914653F}"/>
  <bookViews>
    <workbookView xWindow="-109" yWindow="-109" windowWidth="26301" windowHeight="14169"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9" i="4" l="1"/>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L7" i="1"/>
  <c r="J7" i="1"/>
  <c r="I7" i="1"/>
  <c r="G7" i="1"/>
  <c r="B7" i="1"/>
  <c r="L8" i="1"/>
  <c r="J8" i="1"/>
  <c r="I8" i="1"/>
  <c r="G8" i="1"/>
  <c r="B8" i="1"/>
  <c r="B3" i="4"/>
  <c r="G3" i="4"/>
  <c r="I3" i="4"/>
  <c r="J3" i="4"/>
  <c r="L3" i="4"/>
  <c r="B4" i="4"/>
  <c r="G4" i="4"/>
  <c r="I4" i="4"/>
  <c r="J4" i="4"/>
  <c r="L4" i="4"/>
  <c r="B5" i="4"/>
  <c r="G5" i="4"/>
  <c r="I5" i="4"/>
  <c r="J5" i="4"/>
  <c r="L5"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6" i="4"/>
  <c r="G6" i="4"/>
  <c r="I6" i="4"/>
  <c r="J6" i="4"/>
  <c r="L6" i="4"/>
  <c r="B7" i="4"/>
  <c r="G7" i="4"/>
  <c r="I7" i="4"/>
  <c r="J7" i="4"/>
  <c r="L7" i="4"/>
  <c r="B8" i="4"/>
  <c r="G8" i="4"/>
  <c r="I8" i="4"/>
  <c r="J8" i="4"/>
  <c r="L8"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<sst xmlns="http://schemas.openxmlformats.org/spreadsheetml/2006/main" count="178587" uniqueCount="39076">
  <si>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</si>
  <si>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</si>
  <si>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</si>
  <si>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</si>
  <si>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</si>
  <si>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</si>
  <si>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</si>
  <si>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</si>
  <si>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</si>
  <si>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</si>
  <si>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</si>
  <si>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</si>
  <si>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</si>
  <si>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</si>
  <si>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</si>
  <si>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</si>
  <si>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</si>
  <si>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</si>
  <si>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</si>
  <si>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</si>
  <si>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</si>
  <si>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</si>
  <si>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</si>
  <si>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</si>
  <si>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</si>
  <si>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</si>
  <si>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</si>
  <si>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</si>
  <si>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</si>
  <si>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</si>
  <si>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</si>
  <si>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</si>
  <si>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</si>
  <si>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</si>
  <si>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</si>
  <si>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</si>
  <si>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</si>
  <si>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</si>
  <si>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</si>
  <si>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</si>
  <si>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</si>
  <si>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</si>
  <si>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</si>
  <si>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</si>
  <si>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</si>
  <si>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</si>
  <si>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</si>
  <si>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</si>
  <si>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</si>
  <si>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</si>
  <si>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</si>
  <si>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</si>
  <si>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</si>
  <si>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</si>
  <si>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</si>
  <si>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</si>
  <si>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</si>
  <si>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</si>
  <si>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</si>
  <si>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</si>
  <si>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</si>
  <si>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</si>
  <si>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</si>
  <si>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</si>
  <si>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</si>
  <si>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</si>
  <si>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</si>
  <si>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</si>
  <si>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</si>
  <si>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</si>
  <si>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</si>
  <si>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</si>
  <si>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</si>
  <si>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</si>
  <si>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</si>
  <si>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</si>
  <si>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</si>
  <si>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</si>
  <si>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</si>
  <si>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</si>
  <si>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</si>
  <si>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</si>
  <si>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</si>
  <si>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</si>
  <si>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</si>
  <si>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</si>
  <si>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</si>
  <si>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</si>
  <si>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</si>
  <si>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</si>
  <si>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</si>
  <si>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</si>
  <si>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</si>
  <si>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</si>
  <si>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</si>
  <si>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</si>
  <si>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</si>
  <si>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</si>
  <si>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</si>
  <si>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</si>
  <si>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</si>
  <si>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</si>
  <si>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</si>
  <si>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</si>
  <si>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</si>
  <si>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</si>
  <si>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</si>
  <si>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</si>
  <si>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</si>
  <si>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</si>
  <si>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</si>
  <si>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</si>
  <si>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</si>
  <si>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</si>
  <si>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</si>
  <si>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</si>
  <si>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</si>
  <si>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</si>
  <si>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</si>
  <si>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</si>
  <si>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</si>
  <si>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</si>
  <si>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</si>
  <si>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</si>
  <si>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</si>
  <si>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</si>
  <si>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</si>
  <si>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</si>
  <si>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</si>
  <si>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</si>
  <si>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</si>
  <si>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</si>
  <si>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</si>
  <si>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</si>
  <si>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</si>
  <si>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</si>
  <si>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</si>
  <si>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</si>
  <si>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</si>
  <si>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</si>
  <si>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</si>
  <si>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</si>
  <si>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</si>
  <si>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</si>
  <si>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</si>
  <si>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</si>
  <si>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</si>
  <si>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</si>
  <si>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</si>
  <si>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</si>
  <si>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</si>
  <si>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</si>
  <si>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</si>
  <si>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</si>
  <si>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</si>
  <si>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</si>
  <si>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</si>
  <si>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</si>
  <si>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</si>
  <si>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</si>
  <si>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</si>
  <si>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</si>
  <si>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</si>
  <si>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</si>
  <si>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</si>
  <si>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</si>
  <si>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</si>
  <si>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</si>
  <si>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</si>
  <si>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</si>
  <si>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</si>
  <si>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</si>
  <si>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</si>
  <si>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</si>
  <si>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</si>
  <si>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</si>
  <si>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</si>
  <si>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</si>
  <si>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</si>
  <si>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</si>
  <si>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</si>
  <si>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</si>
  <si>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</si>
  <si>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</si>
  <si>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</si>
  <si>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</si>
  <si>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</si>
  <si>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</si>
  <si>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</si>
  <si>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</si>
  <si>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</si>
  <si>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</si>
  <si>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</si>
  <si>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</si>
  <si>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</si>
  <si>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</si>
  <si>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</si>
  <si>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</si>
  <si>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</si>
  <si>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</si>
  <si>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</si>
  <si>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</si>
  <si>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</si>
  <si>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</si>
  <si>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</si>
  <si>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</si>
  <si>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</si>
  <si>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</si>
  <si>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</si>
  <si>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</si>
  <si>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</si>
  <si>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</si>
  <si>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</si>
  <si>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</si>
  <si>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</si>
  <si>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</si>
  <si>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</si>
  <si>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</si>
  <si>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</si>
  <si>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</si>
  <si>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</si>
  <si>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</si>
  <si>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</si>
  <si>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</si>
  <si>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</si>
  <si>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</si>
  <si>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</si>
  <si>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</si>
  <si>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</si>
  <si>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</si>
  <si>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</si>
  <si>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</si>
  <si>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</si>
  <si>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</si>
  <si>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</si>
  <si>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</si>
  <si>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</si>
  <si>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</si>
  <si>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</si>
  <si>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</si>
  <si>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</si>
  <si>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</si>
  <si>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</si>
  <si>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</si>
  <si>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</si>
  <si>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</si>
  <si>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</si>
  <si>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</si>
  <si>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</si>
  <si>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</si>
  <si>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</si>
  <si>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</si>
  <si>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</si>
  <si>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</si>
  <si>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</si>
  <si>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</si>
  <si>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</si>
  <si>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</si>
  <si>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</si>
  <si>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</si>
  <si>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</si>
  <si>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</si>
  <si>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</si>
  <si>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</si>
  <si>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</si>
  <si>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</si>
  <si>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</si>
  <si>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</si>
  <si>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</si>
  <si>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</si>
  <si>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</si>
  <si>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</si>
  <si>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</si>
  <si>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</si>
  <si>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</si>
  <si>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</si>
  <si>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</si>
  <si>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</si>
  <si>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</si>
  <si>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</si>
  <si>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</si>
  <si>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</si>
  <si>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</si>
  <si>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</si>
  <si>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</si>
  <si>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</si>
  <si>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</si>
  <si>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</si>
  <si>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</si>
  <si>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</si>
  <si>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</si>
  <si>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</si>
  <si>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</si>
  <si>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</si>
  <si>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</si>
  <si>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</si>
  <si>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</si>
  <si>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</si>
  <si>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</si>
  <si>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</si>
  <si>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</si>
  <si>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</si>
  <si>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</si>
  <si>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</si>
  <si>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</si>
  <si>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</si>
  <si>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</si>
  <si>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</si>
  <si>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</si>
  <si>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</si>
  <si>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</si>
  <si>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</si>
  <si>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</si>
  <si>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</si>
  <si>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</si>
  <si>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</si>
  <si>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</si>
  <si>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</si>
  <si>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</si>
  <si>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</si>
  <si>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</si>
  <si>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</si>
  <si>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</si>
  <si>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</si>
  <si>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</si>
  <si>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</si>
  <si>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</si>
  <si>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</si>
  <si>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</si>
  <si>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</si>
  <si>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</si>
  <si>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</si>
  <si>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</si>
  <si>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</si>
  <si>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</si>
  <si>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</si>
  <si>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</si>
  <si>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</si>
  <si>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</si>
  <si>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</si>
  <si>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</si>
  <si>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</si>
  <si>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</si>
  <si>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</si>
  <si>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</si>
  <si>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</si>
  <si>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</si>
  <si>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</si>
  <si>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</si>
  <si>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</si>
  <si>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</si>
  <si>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</si>
  <si>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</si>
  <si>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</si>
  <si>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</si>
  <si>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</si>
  <si>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</si>
  <si>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</si>
  <si>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</si>
  <si>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</si>
  <si>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</si>
  <si>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</si>
  <si>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</si>
  <si>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</si>
  <si>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</si>
  <si>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</si>
  <si>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</si>
  <si>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</si>
  <si>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</si>
  <si>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</si>
  <si>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</si>
  <si>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</si>
  <si>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</si>
  <si>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</si>
  <si>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</si>
  <si>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</si>
  <si>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</si>
  <si>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</si>
  <si>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</si>
  <si>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</si>
  <si>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</si>
  <si>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</si>
  <si>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</si>
  <si>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</si>
  <si>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</si>
  <si>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</si>
  <si>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</si>
  <si>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</si>
  <si>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</si>
  <si>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</si>
  <si>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</si>
  <si>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</si>
  <si>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</si>
  <si>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</si>
  <si>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</si>
  <si>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</si>
  <si>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</si>
  <si>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</si>
  <si>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</si>
  <si>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</si>
  <si>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</si>
  <si>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</si>
  <si>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</si>
  <si>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</si>
  <si>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</si>
  <si>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</si>
  <si>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</si>
  <si>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</si>
  <si>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</si>
  <si>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</si>
  <si>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</si>
  <si>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</si>
  <si>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</si>
  <si>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</si>
  <si>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</si>
  <si>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</si>
  <si>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</si>
  <si>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</si>
  <si>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</si>
  <si>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</si>
  <si>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</si>
  <si>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</si>
  <si>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</si>
  <si>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</si>
  <si>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</si>
  <si>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</si>
  <si>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</si>
  <si>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</si>
  <si>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</si>
  <si>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</si>
  <si>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</si>
  <si>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</si>
  <si>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</si>
  <si>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</si>
  <si>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</si>
  <si>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</si>
  <si>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</si>
  <si>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</si>
  <si>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</si>
  <si>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</si>
  <si>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</si>
  <si>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</si>
  <si>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</si>
  <si>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</si>
  <si>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</si>
  <si>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</si>
  <si>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</si>
  <si>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</si>
  <si>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</si>
  <si>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</si>
  <si>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</si>
  <si>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</si>
  <si>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</si>
  <si>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</si>
  <si>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</si>
  <si>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</si>
  <si>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</si>
  <si>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</si>
  <si>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</si>
  <si>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</si>
  <si>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</si>
  <si>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</si>
  <si>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</si>
  <si>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</si>
  <si>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</si>
  <si>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</si>
  <si>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</si>
  <si>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</si>
  <si>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</si>
  <si>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</si>
  <si>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</si>
  <si>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</si>
  <si>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</si>
  <si>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</si>
  <si>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</si>
  <si>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</si>
  <si>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</si>
  <si>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</si>
  <si>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</si>
  <si>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</si>
  <si>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</si>
  <si>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</si>
  <si>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</si>
  <si>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</si>
  <si>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</si>
  <si>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</si>
  <si>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</si>
  <si>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</si>
  <si>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</si>
  <si>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</si>
  <si>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</si>
  <si>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</si>
  <si>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</si>
  <si>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</si>
  <si>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</si>
  <si>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</si>
  <si>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</si>
  <si>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</si>
  <si>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</si>
  <si>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</si>
  <si>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</si>
  <si>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</si>
  <si>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</si>
  <si>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</si>
  <si>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</si>
  <si>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</si>
  <si>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</si>
  <si>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</si>
  <si>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</si>
  <si>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</si>
  <si>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</si>
  <si>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</si>
  <si>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</si>
  <si>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</si>
  <si>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</si>
  <si>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</si>
  <si>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</si>
  <si>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</si>
  <si>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</si>
  <si>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</si>
  <si>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</si>
  <si>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</si>
  <si>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</si>
  <si>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</si>
  <si>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</si>
  <si>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</si>
  <si>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</si>
  <si>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</si>
  <si>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</si>
  <si>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</si>
  <si>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</si>
  <si>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</si>
  <si>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</si>
  <si>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</si>
  <si>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</si>
  <si>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</si>
  <si>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</si>
  <si>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</si>
  <si>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</si>
  <si>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</si>
  <si>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</si>
  <si>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</si>
  <si>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</si>
  <si>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</si>
  <si>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</si>
  <si>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</si>
  <si>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</si>
  <si>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</si>
  <si>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</si>
  <si>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</si>
  <si>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</si>
  <si>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</si>
  <si>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</si>
  <si>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</si>
  <si>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</si>
  <si>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</si>
  <si>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</si>
  <si>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</si>
  <si>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</si>
  <si>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</si>
  <si>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</si>
  <si>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</si>
  <si>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</si>
  <si>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</si>
  <si>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</si>
  <si>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</si>
  <si>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</si>
  <si>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</si>
  <si>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</si>
  <si>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</si>
  <si>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</si>
  <si>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</si>
  <si>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</si>
  <si>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</si>
  <si>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</si>
  <si>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</si>
  <si>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</si>
  <si>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</si>
  <si>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</si>
  <si>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</si>
  <si>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</si>
  <si>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</si>
  <si>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</si>
  <si>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</si>
  <si>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</si>
  <si>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</si>
  <si>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</si>
  <si>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</si>
  <si>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</si>
  <si>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</si>
  <si>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</si>
  <si>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</si>
  <si>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</si>
  <si>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</si>
  <si>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</si>
  <si>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</si>
  <si>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</si>
  <si>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</si>
  <si>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</si>
  <si>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</si>
  <si>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</si>
  <si>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</si>
  <si>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</si>
  <si>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</si>
  <si>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</si>
  <si>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</si>
  <si>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</si>
  <si>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</si>
  <si>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</si>
  <si>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</si>
  <si>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</si>
  <si>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</si>
  <si>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</si>
  <si>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</si>
  <si>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</si>
  <si>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</si>
  <si>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</si>
  <si>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</si>
  <si>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</si>
  <si>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</si>
  <si>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</si>
  <si>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</si>
  <si>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</si>
  <si>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</si>
  <si>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</si>
  <si>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</si>
  <si>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</si>
  <si>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</si>
  <si>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</si>
  <si>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</si>
  <si>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</si>
  <si>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</si>
  <si>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</si>
  <si>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</si>
  <si>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</si>
  <si>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</si>
  <si>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</si>
  <si>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</si>
  <si>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</si>
  <si>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</si>
  <si>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</si>
  <si>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</si>
  <si>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</si>
  <si>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</si>
  <si>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</si>
  <si>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</si>
  <si>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</si>
  <si>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</si>
  <si>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</si>
  <si>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</si>
  <si>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</si>
  <si>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</si>
  <si>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</si>
  <si>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</si>
  <si>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</si>
  <si>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</si>
  <si>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</si>
  <si>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</si>
  <si>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</si>
  <si>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</si>
  <si>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</si>
  <si>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</si>
  <si>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</si>
  <si>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</si>
  <si>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</si>
  <si>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</si>
  <si>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</si>
  <si>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</si>
  <si>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</si>
  <si>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</si>
  <si>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</si>
  <si>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</si>
  <si>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</si>
  <si>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</si>
  <si>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</si>
  <si>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</si>
  <si>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</si>
  <si>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</si>
  <si>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</si>
  <si>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</si>
  <si>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</si>
  <si>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</si>
  <si>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</si>
  <si>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</si>
  <si>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</si>
  <si>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</si>
  <si>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</si>
  <si>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</si>
  <si>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</si>
  <si>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</si>
  <si>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</si>
  <si>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</si>
  <si>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</si>
  <si>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</si>
  <si>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</si>
  <si>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</si>
  <si>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</si>
  <si>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</si>
  <si>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</si>
  <si>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</si>
  <si>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</si>
  <si>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</si>
  <si>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</si>
  <si>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</si>
  <si>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</si>
  <si>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</si>
  <si>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</si>
  <si>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</si>
  <si>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</si>
  <si>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</si>
  <si>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</si>
  <si>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</si>
  <si>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</si>
  <si>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</si>
  <si>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</si>
  <si>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</si>
  <si>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</si>
  <si>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</si>
  <si>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</si>
  <si>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</si>
  <si>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</si>
  <si>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</si>
  <si>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</si>
  <si>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</si>
  <si>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</si>
  <si>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</si>
  <si>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</si>
  <si>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</si>
  <si>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</si>
  <si>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</si>
  <si>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</si>
  <si>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</si>
  <si>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</si>
  <si>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</si>
  <si>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</si>
  <si>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</si>
  <si>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</si>
  <si>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</si>
  <si>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</si>
  <si>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</si>
  <si>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</si>
  <si>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</si>
  <si>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</si>
  <si>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</si>
  <si>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</si>
  <si>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</si>
  <si>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</si>
  <si>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</si>
  <si>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</si>
  <si>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</si>
  <si>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</si>
  <si>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</si>
  <si>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</si>
  <si>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</si>
  <si>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</si>
  <si>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</si>
  <si>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</si>
  <si>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</si>
  <si>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</si>
  <si>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</si>
  <si>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</si>
  <si>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</si>
  <si>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</si>
  <si>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</si>
  <si>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</si>
  <si>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</si>
  <si>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</si>
  <si>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</si>
  <si>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</si>
  <si>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</si>
  <si>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</si>
  <si>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</si>
  <si>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</si>
  <si>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</si>
  <si>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</si>
  <si>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</si>
  <si>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</si>
  <si>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</si>
  <si>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</si>
  <si>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</si>
  <si>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</si>
  <si>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</si>
  <si>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</si>
  <si>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</si>
  <si>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</si>
  <si>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</si>
  <si>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</si>
  <si>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</si>
  <si>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</si>
  <si>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</si>
  <si>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</si>
  <si>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</si>
  <si>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</si>
  <si>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</si>
  <si>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</si>
  <si>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</si>
  <si>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</si>
  <si>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</si>
  <si>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</si>
  <si>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</si>
  <si>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</si>
  <si>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</si>
  <si>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</si>
  <si>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</si>
  <si>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</si>
  <si>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</si>
  <si>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</si>
  <si>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</si>
  <si>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</si>
  <si>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</si>
  <si>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</si>
  <si>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</si>
  <si>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</si>
  <si>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</si>
  <si>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</si>
  <si>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</si>
  <si>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</si>
  <si>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</si>
  <si>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</si>
  <si>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</si>
  <si>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</si>
  <si>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</si>
  <si>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</si>
  <si>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</si>
  <si>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</si>
  <si>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</si>
  <si>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</si>
  <si>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</si>
  <si>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</si>
  <si>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</si>
  <si>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</si>
  <si>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</si>
  <si>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</si>
  <si>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</si>
  <si>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</si>
  <si>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</si>
  <si>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</si>
  <si>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</si>
  <si>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</si>
  <si>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</si>
  <si>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</si>
  <si>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</si>
  <si>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</si>
  <si>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</si>
  <si>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</si>
  <si>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</si>
  <si>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</si>
  <si>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</si>
  <si>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</si>
  <si>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</si>
  <si>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</si>
  <si>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</si>
  <si>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</si>
  <si>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</si>
  <si>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</si>
  <si>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</si>
  <si>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</si>
  <si>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</si>
  <si>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</si>
  <si>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</si>
  <si>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</si>
  <si>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</si>
  <si>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</si>
  <si>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</si>
  <si>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</si>
  <si>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</si>
  <si>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</si>
  <si>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</si>
  <si>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</si>
  <si>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</si>
  <si>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</si>
  <si>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</si>
  <si>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</si>
  <si>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</si>
  <si>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</si>
  <si>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</si>
  <si>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</si>
  <si>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</si>
  <si>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</si>
  <si>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</si>
  <si>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</si>
  <si>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</si>
  <si>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</si>
  <si>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</si>
  <si>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</si>
  <si>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</si>
  <si>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</si>
  <si>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</si>
  <si>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</si>
  <si>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</si>
  <si>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</si>
  <si>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</si>
  <si>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</si>
  <si>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</si>
  <si>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</si>
  <si>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</si>
  <si>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</si>
  <si>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</si>
  <si>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</si>
  <si>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</si>
  <si>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</si>
  <si>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</si>
  <si>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</si>
  <si>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</si>
  <si>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</si>
  <si>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</si>
  <si>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</si>
  <si>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</si>
  <si>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</si>
  <si>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</si>
  <si>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</si>
  <si>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</si>
  <si>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</si>
  <si>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</si>
  <si>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</si>
  <si>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</si>
  <si>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</si>
  <si>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</si>
  <si>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</si>
  <si>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</si>
  <si>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</si>
  <si>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</si>
  <si>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</si>
  <si>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</si>
  <si>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</si>
  <si>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</si>
  <si>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</si>
  <si>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</si>
  <si>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</si>
  <si>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</si>
  <si>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</si>
  <si>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</si>
  <si>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</si>
  <si>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</si>
  <si>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</si>
  <si>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</si>
  <si>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</si>
  <si>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</si>
  <si>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</si>
  <si>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</si>
  <si>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</si>
  <si>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</si>
  <si>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</si>
  <si>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</si>
  <si>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</si>
  <si>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</si>
  <si>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</si>
  <si>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</si>
  <si>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</si>
  <si>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</si>
  <si>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</si>
  <si>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</si>
  <si>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</si>
  <si>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</si>
  <si>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</si>
  <si>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</si>
  <si>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</si>
  <si>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</si>
  <si>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</si>
  <si>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</si>
  <si>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</si>
  <si>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</si>
  <si>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</si>
  <si>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</si>
  <si>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</si>
  <si>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</si>
  <si>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</si>
  <si>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</si>
  <si>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</si>
  <si>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</si>
  <si>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</si>
  <si>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</si>
  <si>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</si>
  <si>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</si>
  <si>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</si>
  <si>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</si>
  <si>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</si>
  <si>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</si>
  <si>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</si>
  <si>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</si>
  <si>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</si>
  <si>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</si>
  <si>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</si>
  <si>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</si>
  <si>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</si>
  <si>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</si>
  <si>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</si>
  <si>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</si>
  <si>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</si>
  <si>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</si>
  <si>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</si>
  <si>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</si>
  <si>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</si>
  <si>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</si>
  <si>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</si>
  <si>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</si>
  <si>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</si>
  <si>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</si>
  <si>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</si>
  <si>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</si>
  <si>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</si>
  <si>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</si>
  <si>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</si>
  <si>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</si>
  <si>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</si>
  <si>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</si>
  <si>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</si>
  <si>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</si>
  <si>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</si>
  <si>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</si>
  <si>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</si>
  <si>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</si>
  <si>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</si>
  <si>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</si>
  <si>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</si>
  <si>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</si>
  <si>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</si>
  <si>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</si>
  <si>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</si>
  <si>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</si>
  <si>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</si>
  <si>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</si>
  <si>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</si>
  <si>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</si>
  <si>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</si>
  <si>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</si>
  <si>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</si>
  <si>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</si>
  <si>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</si>
  <si>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</si>
  <si>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</si>
  <si>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</si>
  <si>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</si>
  <si>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</si>
  <si>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</si>
  <si>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</si>
  <si>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</si>
  <si>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</si>
  <si>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</si>
  <si>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</si>
  <si>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</si>
  <si>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</si>
  <si>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</si>
  <si>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</si>
  <si>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</si>
  <si>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</si>
  <si>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</si>
  <si>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</si>
  <si>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</si>
  <si>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</si>
  <si>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</si>
  <si>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</si>
  <si>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</si>
  <si>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</si>
  <si>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</si>
  <si>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</si>
  <si>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</si>
  <si>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</si>
  <si>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</si>
  <si>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</si>
  <si>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</si>
  <si>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</si>
  <si>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</si>
  <si>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</si>
  <si>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</si>
  <si>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</si>
  <si>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</si>
  <si>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</si>
  <si>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</si>
  <si>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</si>
  <si>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</si>
  <si>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</si>
  <si>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</si>
  <si>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</si>
  <si>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</si>
  <si>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</si>
  <si>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</si>
  <si>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</si>
  <si>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</si>
  <si>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</si>
  <si>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</si>
  <si>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</si>
  <si>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</si>
  <si>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</si>
  <si>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</si>
  <si>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</si>
  <si>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</si>
  <si>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</si>
  <si>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</si>
  <si>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</si>
  <si>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</si>
  <si>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</si>
  <si>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</si>
  <si>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</si>
  <si>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</si>
  <si>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</si>
  <si>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</si>
  <si>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</si>
  <si>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</si>
  <si>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</si>
  <si>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</si>
  <si>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</si>
  <si>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</si>
  <si>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</si>
  <si>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</si>
  <si>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</si>
  <si>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</si>
  <si>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</si>
  <si>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</si>
  <si>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</si>
  <si>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</si>
  <si>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</si>
  <si>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</si>
  <si>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</si>
  <si>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</si>
  <si>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</si>
  <si>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</si>
  <si>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</si>
  <si>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</si>
  <si>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</si>
  <si>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</si>
  <si>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</si>
  <si>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</si>
  <si>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</si>
  <si>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</si>
  <si>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</si>
  <si>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</si>
  <si>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</si>
  <si>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</si>
  <si>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</si>
  <si>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</si>
  <si>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</si>
  <si>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</si>
  <si>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</si>
  <si>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</si>
  <si>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</si>
  <si>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</si>
  <si>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</si>
  <si>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</si>
  <si>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</si>
  <si>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</si>
  <si>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</si>
  <si>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</si>
  <si>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</si>
  <si>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</si>
  <si>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</si>
  <si>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</si>
  <si>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</si>
  <si>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</si>
  <si>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</si>
  <si>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</si>
  <si>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</si>
  <si>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</si>
  <si>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</si>
  <si>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</si>
  <si>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</si>
  <si>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</si>
  <si>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</si>
  <si>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</si>
  <si>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</si>
  <si>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</si>
  <si>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</si>
  <si>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</si>
  <si>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</si>
  <si>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</si>
  <si>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</si>
  <si>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</si>
  <si>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</si>
  <si>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</si>
  <si>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</si>
  <si>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</si>
  <si>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</si>
  <si>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</si>
  <si>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</si>
  <si>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</si>
  <si>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</si>
  <si>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</si>
  <si>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</si>
  <si>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</si>
  <si>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</si>
  <si>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</si>
  <si>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</si>
  <si>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</si>
  <si>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</si>
  <si>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</si>
  <si>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</si>
  <si>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</si>
  <si>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</si>
  <si>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</si>
  <si>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</si>
  <si>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</si>
  <si>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</si>
  <si>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</si>
  <si>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</si>
  <si>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</si>
  <si>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</si>
  <si>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</si>
  <si>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</si>
  <si>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</si>
  <si>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</si>
  <si>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</si>
  <si>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</si>
  <si>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</si>
  <si>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</si>
  <si>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</si>
  <si>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</si>
  <si>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</si>
  <si>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</si>
  <si>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</si>
  <si>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</si>
  <si>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</si>
  <si>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</si>
  <si>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</si>
  <si>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</si>
  <si>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</si>
  <si>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</si>
  <si>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</si>
  <si>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</si>
  <si>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</si>
  <si>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</si>
  <si>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</si>
  <si>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</si>
  <si>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</si>
  <si>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</si>
  <si>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</si>
  <si>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</si>
  <si>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</si>
  <si>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</si>
  <si>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</si>
  <si>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</si>
  <si>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</si>
  <si>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</si>
  <si>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</si>
  <si>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</si>
  <si>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</si>
  <si>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</si>
  <si>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</si>
  <si>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</si>
  <si>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</si>
  <si>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</si>
  <si>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</si>
  <si>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</si>
  <si>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</si>
  <si>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</si>
  <si>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</si>
  <si>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</si>
  <si>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</si>
  <si>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</si>
  <si>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</si>
  <si>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</si>
  <si>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</si>
  <si>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</si>
  <si>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</si>
  <si>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</si>
  <si>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</si>
  <si>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</si>
  <si>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</si>
  <si>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</si>
  <si>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</si>
  <si>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</si>
  <si>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</si>
  <si>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</si>
  <si>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</si>
  <si>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</si>
  <si>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</si>
  <si>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</si>
  <si>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</si>
  <si>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</si>
  <si>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</si>
  <si>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</si>
  <si>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</si>
  <si>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</si>
  <si>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</si>
  <si>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</si>
  <si>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</si>
  <si>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</si>
  <si>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</si>
  <si>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</si>
  <si>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</si>
  <si>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</si>
  <si>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</si>
  <si>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</si>
  <si>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</si>
  <si>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</si>
  <si>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</si>
  <si>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</si>
  <si>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</si>
  <si>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</si>
  <si>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</si>
  <si>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</si>
  <si>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</si>
  <si>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</si>
  <si>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</si>
  <si>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</si>
  <si>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</si>
  <si>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</si>
  <si>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</si>
  <si>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</si>
  <si>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</si>
  <si>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</si>
  <si>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</si>
  <si>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</si>
  <si>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</si>
  <si>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</si>
  <si>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</si>
  <si>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</si>
  <si>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</si>
  <si>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</si>
  <si>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</si>
  <si>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</si>
  <si>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</si>
  <si>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</si>
  <si>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</si>
  <si>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</si>
  <si>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</si>
  <si>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</si>
  <si>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</si>
  <si>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</si>
  <si>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</si>
  <si>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</si>
  <si>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</si>
  <si>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</si>
  <si>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</si>
  <si>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</si>
  <si>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</si>
  <si>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</si>
  <si>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</si>
  <si>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</si>
  <si>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</si>
  <si>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</si>
  <si>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</si>
  <si>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</si>
  <si>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</si>
  <si>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</si>
  <si>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</si>
  <si>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</si>
  <si>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</si>
  <si>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</si>
  <si>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</si>
  <si>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</si>
  <si>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</si>
  <si>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</si>
  <si>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</si>
  <si>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</si>
  <si>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</si>
  <si>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</si>
  <si>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</si>
  <si>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</si>
  <si>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</si>
  <si>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</si>
  <si>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</si>
  <si>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</si>
  <si>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</si>
  <si>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</si>
  <si>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</si>
  <si>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</si>
  <si>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</si>
  <si>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</si>
  <si>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</si>
  <si>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</si>
  <si>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</si>
  <si>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</si>
  <si>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</si>
  <si>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</si>
  <si>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</si>
  <si>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</si>
  <si>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</si>
  <si>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</si>
  <si>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</si>
  <si>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</si>
  <si>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</si>
  <si>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</si>
  <si>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</si>
  <si>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</si>
  <si>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</si>
  <si>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</si>
  <si>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</si>
  <si>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</si>
  <si>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</si>
  <si>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</si>
  <si>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</si>
  <si>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</si>
  <si>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</si>
  <si>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</si>
  <si>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</si>
  <si>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</si>
  <si>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</si>
  <si>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</si>
  <si>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</si>
  <si>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</si>
  <si>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</si>
  <si>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</si>
  <si>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</si>
  <si>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</si>
  <si>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</si>
  <si>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</si>
  <si>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</si>
  <si>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</si>
  <si>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</si>
  <si>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</si>
  <si>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</si>
  <si>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</si>
  <si>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</si>
  <si>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</si>
  <si>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</si>
  <si>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</si>
  <si>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</si>
  <si>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</si>
  <si>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</si>
  <si>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</si>
  <si>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</si>
  <si>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</si>
  <si>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</si>
  <si>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</si>
  <si>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</si>
  <si>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</si>
  <si>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</si>
  <si>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</si>
  <si>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</si>
  <si>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</si>
  <si>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</si>
  <si>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</si>
  <si>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</si>
  <si>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</si>
  <si>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</si>
  <si>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</si>
  <si>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</si>
  <si>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</si>
  <si>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</si>
  <si>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</si>
  <si>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</si>
  <si>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</si>
  <si>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</si>
  <si>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</si>
  <si>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</si>
  <si>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</si>
  <si>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</si>
  <si>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</si>
  <si>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</si>
  <si>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</si>
  <si>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</si>
  <si>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</si>
  <si>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</si>
  <si>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</si>
  <si>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</si>
  <si>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</si>
  <si>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</si>
  <si>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</si>
  <si>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</si>
  <si>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</si>
  <si>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</si>
  <si>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</si>
  <si>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</si>
  <si>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</si>
  <si>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</si>
  <si>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</si>
  <si>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</si>
  <si>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</si>
  <si>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</si>
  <si>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</si>
  <si>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</si>
  <si>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</si>
  <si>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</si>
  <si>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</si>
  <si>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</si>
  <si>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</si>
  <si>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</si>
  <si>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</si>
  <si>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</si>
  <si>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</si>
  <si>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</si>
  <si>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</si>
  <si>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</si>
  <si>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</si>
  <si>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</si>
  <si>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</si>
  <si>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</si>
  <si>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</si>
  <si>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</si>
  <si>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</si>
  <si>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</si>
  <si>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</si>
  <si>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</si>
  <si>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</si>
  <si>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</si>
  <si>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</si>
  <si>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</si>
  <si>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</si>
  <si>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</si>
  <si>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</si>
  <si>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</si>
  <si>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</si>
  <si>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</si>
  <si>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</si>
  <si>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</si>
  <si>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</si>
  <si>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</si>
  <si>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</si>
  <si>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</si>
  <si>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</si>
  <si>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</si>
  <si>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</si>
  <si>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</si>
  <si>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</si>
  <si>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</si>
  <si>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</si>
  <si>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</si>
  <si>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</si>
  <si>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</si>
  <si>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</si>
  <si>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</si>
  <si>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</si>
  <si>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</si>
  <si>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</si>
  <si>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</si>
  <si>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</si>
  <si>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</si>
  <si>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</si>
  <si>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</si>
  <si>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</si>
  <si>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</si>
  <si>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</si>
  <si>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</si>
  <si>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</si>
  <si>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</si>
  <si>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</si>
  <si>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</si>
  <si>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</si>
  <si>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</si>
  <si>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</si>
  <si>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</si>
  <si>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</si>
  <si>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</si>
  <si>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</si>
  <si>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</si>
  <si>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</si>
  <si>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</si>
  <si>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</si>
  <si>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</si>
  <si>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</si>
  <si>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</si>
  <si>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</si>
  <si>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</si>
  <si>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</si>
  <si>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</si>
  <si>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</si>
  <si>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</si>
  <si>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</si>
  <si>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</si>
  <si>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</si>
  <si>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</si>
  <si>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</si>
  <si>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</si>
  <si>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</si>
  <si>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</si>
  <si>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</si>
  <si>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</si>
  <si>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</si>
  <si>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</si>
  <si>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</si>
  <si>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</si>
  <si>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</si>
  <si>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</si>
  <si>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</si>
  <si>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</si>
  <si>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</si>
  <si>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</si>
  <si>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</si>
  <si>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</si>
  <si>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</si>
  <si>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</si>
  <si>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</si>
  <si>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</si>
  <si>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</si>
  <si>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</si>
  <si>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</si>
  <si>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</si>
  <si>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</si>
  <si>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</si>
  <si>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</si>
  <si>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</si>
  <si>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</si>
  <si>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</si>
  <si>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</si>
  <si>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</si>
  <si>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</si>
  <si>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</si>
  <si>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</si>
  <si>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</si>
  <si>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</si>
  <si>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</si>
  <si>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</si>
  <si>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</si>
  <si>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</si>
  <si>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</si>
  <si>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</si>
  <si>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</si>
  <si>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</si>
  <si>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</si>
  <si>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</si>
  <si>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</si>
  <si>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</si>
  <si>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</si>
  <si>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</si>
  <si>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</si>
  <si>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</si>
  <si>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</si>
  <si>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</si>
  <si>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</si>
  <si>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</si>
  <si>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</si>
  <si>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</si>
  <si>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</si>
  <si>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</si>
  <si>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</si>
  <si>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</si>
  <si>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</si>
  <si>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</si>
  <si>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</si>
  <si>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</si>
  <si>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</si>
  <si>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</si>
  <si>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</si>
  <si>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</si>
  <si>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</si>
  <si>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</si>
  <si>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</si>
  <si>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</si>
  <si>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</si>
  <si>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</si>
  <si>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</si>
  <si>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</si>
  <si>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</si>
  <si>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</si>
  <si>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</si>
  <si>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</si>
  <si>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</si>
  <si>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</si>
  <si>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</si>
  <si>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</si>
  <si>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</si>
  <si>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</si>
  <si>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</si>
  <si>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</si>
  <si>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</si>
  <si>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</si>
  <si>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</si>
  <si>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</si>
  <si>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</si>
  <si>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</si>
  <si>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</si>
  <si>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</si>
  <si>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</si>
  <si>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</si>
  <si>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</si>
  <si>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</si>
  <si>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</si>
  <si>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</si>
  <si>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</si>
  <si>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</si>
  <si>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</si>
  <si>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</si>
  <si>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</si>
  <si>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</si>
  <si>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</si>
  <si>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</si>
  <si>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</si>
  <si>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</si>
  <si>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</si>
  <si>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</si>
  <si>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</si>
  <si>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</si>
  <si>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</si>
  <si>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</si>
  <si>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</si>
  <si>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</si>
  <si>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</si>
  <si>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</si>
  <si>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</si>
  <si>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</si>
  <si>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</si>
  <si>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</si>
  <si>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</si>
  <si>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</si>
  <si>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</si>
  <si>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</si>
  <si>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</si>
  <si>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</si>
  <si>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</si>
  <si>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</si>
  <si>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</si>
  <si>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</si>
  <si>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</si>
  <si>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</si>
  <si>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</si>
  <si>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</si>
  <si>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</si>
  <si>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</si>
  <si>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</si>
  <si>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</si>
  <si>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</si>
  <si>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</si>
  <si>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</si>
  <si>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</si>
  <si>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</si>
  <si>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</si>
  <si>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</si>
  <si>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</si>
  <si>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</si>
  <si>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</si>
  <si>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</si>
  <si>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</si>
  <si>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</si>
  <si>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</si>
  <si>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</si>
  <si>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</si>
  <si>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</si>
  <si>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</si>
  <si>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</si>
  <si>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</si>
  <si>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</si>
  <si>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</si>
  <si>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</si>
  <si>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</si>
  <si>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</si>
  <si>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</si>
  <si>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</si>
  <si>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</si>
  <si>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</si>
  <si>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</si>
  <si>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</si>
  <si>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</si>
  <si>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</si>
  <si>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</si>
  <si>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</si>
  <si>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</si>
  <si>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</si>
  <si>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</si>
  <si>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</si>
  <si>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</si>
  <si>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</si>
  <si>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</si>
  <si>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</si>
  <si>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</si>
  <si>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</si>
  <si>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</si>
  <si>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</si>
  <si>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</si>
  <si>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</si>
  <si>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</si>
  <si>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</si>
  <si>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</si>
  <si>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</si>
  <si>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</si>
  <si>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</si>
  <si>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</si>
  <si>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</si>
  <si>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</si>
  <si>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</si>
  <si>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</si>
  <si>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</si>
  <si>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</si>
  <si>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</si>
  <si>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</si>
  <si>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</si>
  <si>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</si>
  <si>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</si>
  <si>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</si>
  <si>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</si>
  <si>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</si>
  <si>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</si>
  <si>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</si>
  <si>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</si>
  <si>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</si>
  <si>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</si>
  <si>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</si>
  <si>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</si>
  <si>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</si>
  <si>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</si>
  <si>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</si>
  <si>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</si>
  <si>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</si>
  <si>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</si>
  <si>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</si>
  <si>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</si>
  <si>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</si>
  <si>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</si>
  <si>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</si>
  <si>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</si>
  <si>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</si>
  <si>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</si>
  <si>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</si>
  <si>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</si>
  <si>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</si>
  <si>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</si>
  <si>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</si>
  <si>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</si>
  <si>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</si>
  <si>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</si>
  <si>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</si>
  <si>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</si>
  <si>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</si>
  <si>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</si>
  <si>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</si>
  <si>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</si>
  <si>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</si>
  <si>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</si>
  <si>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</si>
  <si>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</si>
  <si>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</si>
  <si>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</si>
  <si>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</si>
  <si>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</si>
  <si>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</si>
  <si>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</si>
  <si>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</si>
  <si>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</si>
  <si>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</si>
  <si>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</si>
  <si>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</si>
  <si>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</si>
  <si>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</si>
  <si>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</si>
  <si>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</si>
  <si>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</si>
  <si>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</si>
  <si>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</si>
  <si>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</si>
  <si>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</si>
  <si>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</si>
  <si>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</si>
  <si>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</si>
  <si>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</si>
  <si>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</si>
  <si>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</si>
  <si>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</si>
  <si>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</si>
  <si>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</si>
  <si>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</si>
  <si>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</si>
  <si>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</si>
  <si>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</si>
  <si>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</si>
  <si>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</si>
  <si>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</si>
  <si>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</si>
  <si>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</si>
  <si>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</si>
  <si>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</si>
  <si>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</si>
  <si>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</si>
  <si>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</si>
  <si>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</si>
  <si>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</si>
  <si>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</si>
  <si>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</si>
  <si>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</si>
  <si>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</si>
  <si>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</si>
  <si>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</si>
  <si>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</si>
  <si>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</si>
  <si>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</si>
  <si>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</si>
  <si>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</si>
  <si>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</si>
  <si>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</si>
  <si>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</si>
  <si>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</si>
  <si>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</si>
  <si>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</si>
  <si>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</si>
  <si>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</si>
  <si>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</si>
  <si>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</si>
  <si>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</si>
  <si>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</si>
  <si>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</si>
  <si>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</si>
  <si>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</si>
  <si>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</si>
  <si>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</si>
  <si>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</si>
  <si>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</si>
  <si>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</si>
  <si>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</si>
  <si>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</si>
  <si>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</si>
  <si>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</si>
  <si>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</si>
  <si>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</si>
  <si>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</si>
  <si>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</si>
  <si>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</si>
  <si>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</si>
  <si>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</si>
  <si>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</si>
  <si>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</si>
  <si>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</si>
  <si>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</si>
  <si>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</si>
  <si>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</si>
  <si>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</si>
  <si>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</si>
  <si>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</si>
  <si>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</si>
  <si>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</si>
  <si>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</si>
  <si>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</si>
  <si>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</si>
  <si>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</si>
  <si>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</si>
  <si>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</si>
  <si>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</si>
  <si>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</si>
  <si>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</si>
  <si>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</si>
  <si>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</si>
  <si>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</si>
  <si>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</si>
  <si>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</si>
  <si>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</si>
  <si>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</si>
  <si>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</si>
  <si>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</si>
  <si>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</si>
  <si>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</si>
  <si>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</si>
  <si>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</si>
  <si>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</si>
  <si>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</si>
  <si>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</si>
  <si>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</si>
  <si>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</si>
  <si>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</si>
  <si>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</si>
  <si>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</si>
  <si>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</si>
  <si>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</si>
  <si>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</si>
  <si>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</si>
  <si>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</si>
  <si>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</si>
  <si>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</si>
  <si>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</si>
  <si>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</si>
  <si>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</si>
  <si>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</si>
  <si>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</si>
  <si>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</si>
  <si>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</si>
  <si>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</si>
  <si>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</si>
  <si>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</si>
  <si>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</si>
  <si>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</si>
  <si>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</si>
  <si>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</si>
  <si>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</si>
  <si>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</si>
  <si>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</si>
  <si>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</si>
  <si>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</si>
  <si>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</si>
  <si>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</si>
  <si>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</si>
  <si>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</si>
  <si>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</si>
  <si>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</si>
  <si>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</si>
  <si>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</si>
  <si>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</si>
  <si>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</si>
  <si>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</si>
  <si>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</si>
  <si>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</si>
  <si>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</si>
  <si>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</si>
  <si>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</si>
  <si>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</si>
  <si>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</si>
  <si>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</si>
  <si>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</si>
  <si>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</si>
  <si>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</si>
  <si>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</si>
  <si>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</si>
  <si>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</si>
  <si>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</si>
  <si>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</si>
  <si>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</si>
  <si>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</si>
  <si>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</si>
  <si>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</si>
  <si>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</si>
  <si>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</si>
  <si>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</si>
  <si>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</si>
  <si>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</si>
  <si>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</si>
  <si>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</si>
  <si>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</si>
  <si>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</si>
  <si>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</si>
  <si>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</si>
  <si>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</si>
  <si>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</si>
  <si>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</si>
  <si>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</si>
  <si>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</si>
  <si>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</si>
  <si>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</si>
  <si>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</si>
  <si>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</si>
  <si>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</si>
  <si>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</si>
  <si>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</si>
  <si>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</si>
  <si>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</si>
  <si>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</si>
  <si>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</si>
  <si>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</si>
  <si>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</si>
  <si>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</si>
  <si>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</si>
  <si>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</si>
  <si>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</si>
  <si>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</si>
  <si>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</si>
  <si>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</si>
  <si>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</si>
  <si>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</si>
  <si>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</si>
  <si>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</si>
  <si>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</si>
  <si>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</si>
  <si>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</si>
  <si>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</si>
  <si>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</si>
  <si>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</si>
  <si>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</si>
  <si>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</si>
  <si>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</si>
  <si>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</si>
  <si>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</si>
  <si>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</si>
  <si>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</si>
  <si>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</si>
  <si>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</si>
  <si>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</si>
  <si>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</si>
  <si>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</si>
  <si>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</si>
  <si>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</si>
  <si>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</si>
  <si>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</si>
  <si>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</si>
  <si>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</si>
  <si>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</si>
  <si>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</si>
  <si>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</si>
  <si>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</si>
  <si>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</si>
  <si>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</si>
  <si>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</si>
  <si>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</si>
  <si>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</si>
  <si>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</si>
  <si>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</si>
  <si>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</si>
  <si>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</si>
  <si>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</si>
  <si>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</si>
  <si>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</si>
  <si>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</si>
  <si>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</si>
  <si>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</si>
  <si>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</si>
  <si>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</si>
  <si>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</si>
  <si>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</si>
  <si>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</si>
  <si>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</si>
  <si>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</si>
  <si>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</si>
  <si>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</si>
  <si>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</si>
  <si>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</si>
  <si>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</si>
  <si>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</si>
  <si>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</si>
  <si>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</si>
  <si>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</si>
  <si>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</si>
  <si>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</si>
  <si>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</si>
  <si>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</si>
  <si>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</si>
  <si>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</si>
  <si>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</si>
  <si>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</si>
  <si>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</si>
  <si>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</si>
  <si>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</si>
  <si>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</si>
  <si>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</si>
  <si>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</si>
  <si>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</si>
  <si>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</si>
  <si>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</si>
  <si>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</si>
  <si>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</si>
  <si>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</si>
  <si>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</si>
  <si>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</si>
  <si>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</si>
  <si>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</si>
  <si>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</si>
  <si>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</si>
  <si>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</si>
  <si>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</si>
  <si>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</si>
  <si>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</si>
  <si>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</si>
  <si>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</si>
  <si>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</si>
  <si>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</si>
  <si>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</si>
  <si>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</si>
  <si>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</si>
  <si>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</si>
  <si>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</si>
  <si>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</si>
  <si>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</si>
  <si>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</si>
  <si>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</si>
  <si>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</si>
  <si>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</si>
  <si>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</si>
  <si>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</si>
  <si>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</si>
  <si>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</si>
  <si>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</si>
  <si>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</si>
  <si>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</si>
  <si>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</si>
  <si>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</si>
  <si>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</si>
  <si>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</si>
  <si>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</si>
  <si>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</si>
  <si>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</si>
  <si>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</si>
  <si>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</si>
  <si>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</si>
  <si>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</si>
  <si>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</si>
  <si>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</si>
  <si>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</si>
  <si>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</si>
  <si>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</si>
  <si>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</si>
  <si>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</si>
  <si>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</si>
  <si>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</si>
  <si>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</si>
  <si>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</si>
  <si>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</si>
  <si>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</si>
  <si>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</si>
  <si>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</si>
  <si>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</si>
  <si>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</si>
  <si>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</si>
  <si>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</si>
  <si>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</si>
  <si>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</si>
  <si>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</si>
  <si>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</si>
  <si>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</si>
  <si>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</si>
  <si>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</si>
  <si>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</si>
  <si>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</si>
  <si>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</si>
  <si>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</si>
  <si>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</si>
  <si>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</si>
  <si>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</si>
  <si>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</si>
  <si>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</si>
  <si>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</si>
  <si>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</si>
  <si>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</si>
  <si>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</si>
  <si>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</si>
  <si>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</si>
  <si>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</si>
  <si>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</si>
  <si>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</si>
  <si>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</si>
  <si>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</si>
  <si>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</si>
  <si>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</si>
  <si>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</si>
  <si>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</si>
  <si>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</si>
  <si>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</si>
  <si>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</si>
  <si>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</si>
  <si>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</si>
  <si>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</si>
  <si>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</si>
  <si>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</si>
  <si>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</si>
  <si>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</si>
  <si>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</si>
  <si>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</si>
  <si>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</si>
  <si>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</si>
  <si>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</si>
  <si>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</si>
  <si>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</si>
  <si>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</si>
  <si>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</si>
  <si>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</si>
  <si>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</si>
  <si>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</si>
  <si>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</si>
  <si>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</si>
  <si>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</si>
  <si>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</si>
  <si>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</si>
  <si>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</si>
  <si>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</si>
  <si>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</si>
  <si>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</si>
  <si>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</si>
  <si>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</si>
  <si>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</si>
  <si>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</si>
  <si>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</si>
  <si>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</si>
  <si>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</si>
  <si>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</si>
  <si>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</si>
  <si>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</si>
  <si>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</si>
  <si>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</si>
  <si>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</si>
  <si>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</si>
  <si>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</si>
  <si>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</si>
  <si>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</si>
  <si>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</si>
  <si>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</si>
  <si>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</si>
  <si>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</si>
  <si>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</si>
  <si>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</si>
  <si>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</si>
  <si>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</si>
  <si>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</si>
  <si>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</si>
  <si>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</si>
  <si>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</si>
  <si>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</si>
  <si>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</si>
  <si>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</si>
  <si>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</si>
  <si>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</si>
  <si>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</si>
  <si>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</si>
  <si>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</si>
  <si>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</si>
  <si>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</si>
  <si>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</si>
  <si>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</si>
  <si>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</si>
  <si>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</si>
  <si>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</si>
  <si>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</si>
  <si>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</si>
  <si>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</si>
  <si>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</si>
  <si>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</si>
  <si>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</si>
  <si>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</si>
  <si>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</si>
  <si>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</si>
  <si>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</si>
  <si>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</si>
  <si>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</si>
  <si>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</si>
  <si>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</si>
  <si>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</si>
  <si>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</si>
  <si>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</si>
  <si>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</si>
  <si>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</si>
  <si>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</si>
  <si>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</si>
  <si>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</si>
  <si>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</si>
  <si>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</si>
  <si>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</si>
  <si>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</si>
  <si>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</si>
  <si>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</si>
  <si>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</si>
  <si>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</si>
  <si>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</si>
  <si>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</si>
  <si>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</si>
  <si>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</si>
  <si>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</si>
  <si>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</si>
  <si>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</si>
  <si>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</si>
  <si>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</si>
  <si>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</si>
  <si>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</si>
  <si>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</si>
  <si>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</si>
  <si>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</si>
  <si>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</si>
  <si>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</si>
  <si>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</si>
  <si>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</si>
  <si>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</si>
  <si>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</si>
  <si>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</si>
  <si>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</si>
  <si>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</si>
  <si>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</si>
  <si>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</si>
  <si>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</si>
  <si>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</si>
  <si>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</si>
  <si>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</si>
  <si>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</si>
  <si>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</si>
  <si>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</si>
  <si>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</si>
  <si>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</si>
  <si>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</si>
  <si>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</si>
  <si>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</si>
  <si>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</si>
  <si>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</si>
  <si>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</si>
  <si>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</si>
  <si>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</si>
  <si>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</si>
  <si>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</si>
  <si>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</si>
  <si>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</si>
  <si>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</si>
  <si>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</si>
  <si>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</si>
  <si>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</si>
  <si>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</si>
  <si>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</si>
  <si>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</si>
  <si>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</si>
  <si>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</si>
  <si>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</si>
  <si>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</si>
  <si>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</si>
  <si>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</si>
  <si>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</si>
  <si>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</si>
  <si>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</si>
  <si>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</si>
  <si>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</si>
  <si>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</si>
  <si>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</si>
  <si>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</si>
  <si>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</si>
  <si>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</si>
  <si>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</si>
  <si>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</si>
  <si>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</si>
  <si>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</si>
  <si>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</si>
  <si>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</si>
  <si>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</si>
  <si>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</si>
  <si>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</si>
  <si>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</si>
  <si>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</si>
  <si>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</si>
  <si>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</si>
  <si>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</si>
  <si>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</si>
  <si>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</si>
  <si>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</si>
  <si>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</si>
  <si>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</si>
  <si>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</si>
  <si>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</si>
  <si>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</si>
  <si>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</si>
  <si>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</si>
  <si>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</si>
  <si>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</si>
  <si>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</si>
  <si>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</si>
  <si>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</si>
  <si>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</si>
  <si>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</si>
  <si>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</si>
  <si>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</si>
  <si>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</si>
  <si>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</si>
  <si>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</si>
  <si>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</si>
  <si>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</si>
  <si>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</si>
  <si>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</si>
  <si>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</si>
  <si>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</si>
  <si>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</si>
  <si>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</si>
  <si>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</si>
  <si>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</si>
  <si>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</si>
  <si>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</si>
  <si>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</si>
  <si>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</si>
  <si>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</si>
  <si>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</si>
  <si>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</si>
  <si>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</si>
  <si>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</si>
  <si>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</si>
  <si>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</si>
  <si>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</si>
  <si>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</si>
  <si>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</si>
  <si>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</si>
  <si>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</si>
  <si>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</si>
  <si>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</si>
  <si>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</si>
  <si>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</si>
  <si>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</si>
  <si>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</si>
  <si>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</si>
  <si>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</si>
  <si>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</si>
  <si>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</si>
  <si>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</si>
  <si>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</si>
  <si>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</si>
  <si>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</si>
  <si>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</si>
  <si>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</si>
  <si>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</si>
  <si>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</si>
  <si>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</si>
  <si>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</si>
  <si>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</si>
  <si>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</si>
  <si>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</si>
  <si>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</si>
  <si>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</si>
  <si>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</si>
  <si>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</si>
  <si>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</si>
  <si>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</si>
  <si>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</si>
  <si>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</si>
  <si>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</si>
  <si>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</si>
  <si>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</si>
  <si>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</si>
  <si>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</si>
  <si>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</si>
  <si>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</si>
  <si>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</si>
  <si>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</si>
  <si>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</si>
  <si>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</si>
  <si>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</si>
  <si>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</si>
  <si>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</si>
  <si>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</si>
  <si>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</si>
  <si>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</si>
  <si>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</si>
  <si>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</si>
  <si>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</si>
  <si>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</si>
  <si>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</si>
  <si>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</si>
  <si>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</si>
  <si>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</si>
  <si>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</si>
  <si>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</si>
  <si>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</si>
  <si>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</si>
  <si>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</si>
  <si>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</si>
  <si>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</si>
  <si>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</si>
  <si>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</si>
  <si>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</si>
  <si>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</si>
  <si>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</si>
  <si>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</si>
  <si>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</si>
  <si>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</si>
  <si>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</si>
  <si>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</si>
  <si>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</si>
  <si>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</si>
  <si>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</si>
  <si>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</si>
  <si>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</si>
  <si>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</si>
  <si>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</si>
  <si>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</si>
  <si>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</si>
  <si>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</si>
  <si>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</si>
  <si>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</si>
  <si>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</si>
  <si>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</si>
  <si>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</si>
  <si>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</si>
  <si>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</si>
  <si>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</si>
  <si>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</si>
  <si>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</si>
  <si>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</si>
  <si>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</si>
  <si>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</si>
  <si>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</si>
  <si>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</si>
  <si>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</si>
  <si>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</si>
  <si>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</si>
  <si>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</si>
  <si>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</si>
  <si>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</si>
  <si>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</si>
  <si>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</si>
  <si>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</si>
  <si>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</si>
  <si>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</si>
  <si>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</si>
  <si>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</si>
  <si>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</si>
  <si>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</si>
  <si>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</si>
  <si>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</si>
  <si>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</si>
  <si>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</si>
  <si>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</si>
  <si>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</si>
  <si>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</si>
  <si>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</si>
  <si>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</si>
  <si>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</si>
  <si>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</si>
  <si>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</si>
  <si>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</si>
  <si>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</si>
  <si>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</si>
  <si>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</si>
  <si>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</si>
  <si>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</si>
  <si>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</si>
  <si>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</si>
  <si>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</si>
  <si>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</si>
  <si>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</si>
  <si>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</si>
  <si>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</si>
  <si>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</si>
  <si>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</si>
  <si>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</si>
  <si>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</si>
  <si>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</si>
  <si>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</si>
  <si>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</si>
  <si>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</si>
  <si>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</si>
  <si>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</si>
  <si>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</si>
  <si>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</si>
  <si>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</si>
  <si>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</si>
  <si>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</si>
  <si>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</si>
  <si>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</si>
  <si>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</si>
  <si>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</si>
  <si>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</si>
  <si>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</si>
  <si>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</si>
  <si>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</si>
  <si>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</si>
  <si>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</si>
  <si>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</si>
  <si>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</si>
  <si>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</si>
  <si>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</si>
  <si>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</si>
  <si>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</si>
  <si>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</si>
  <si>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</si>
  <si>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</si>
  <si>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</si>
  <si>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</si>
  <si>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</si>
  <si>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</si>
  <si>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</si>
  <si>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</si>
  <si>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</si>
  <si>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</si>
  <si>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</si>
  <si>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</si>
  <si>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</si>
  <si>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</si>
  <si>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</si>
  <si>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</si>
  <si>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</si>
  <si>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</si>
  <si>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</si>
  <si>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</si>
  <si>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</si>
  <si>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</si>
  <si>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</si>
  <si>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</si>
  <si>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</si>
  <si>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</si>
  <si>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</si>
  <si>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</si>
  <si>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</si>
  <si>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</si>
  <si>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</si>
  <si>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</si>
  <si>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</si>
  <si>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</si>
  <si>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</si>
  <si>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</si>
  <si>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</si>
  <si>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</si>
  <si>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</si>
  <si>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</si>
  <si>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</si>
  <si>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</si>
  <si>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</si>
  <si>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</si>
  <si>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</si>
  <si>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</si>
  <si>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</si>
  <si>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</si>
  <si>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</si>
  <si>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</si>
  <si>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</si>
  <si>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</si>
  <si>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</si>
  <si>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</si>
  <si>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</si>
  <si>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</si>
  <si>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</si>
  <si>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</si>
  <si>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</si>
  <si>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</si>
  <si>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</si>
  <si>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</si>
  <si>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</si>
  <si>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</si>
  <si>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</si>
  <si>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</si>
  <si>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</si>
  <si>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</si>
  <si>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</si>
  <si>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</si>
  <si>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</si>
  <si>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</si>
  <si>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</si>
  <si>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</si>
  <si>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</si>
  <si>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</si>
  <si>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</si>
  <si>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</si>
  <si>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</si>
  <si>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</si>
  <si>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</si>
  <si>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</si>
  <si>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</si>
  <si>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</si>
  <si>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</si>
  <si>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</si>
  <si>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</si>
  <si>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</si>
  <si>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</si>
  <si>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</si>
  <si>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</si>
  <si>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</si>
  <si>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</si>
  <si>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</si>
  <si>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</si>
  <si>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</si>
  <si>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</si>
  <si>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</si>
  <si>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</si>
  <si>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</si>
  <si>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</si>
  <si>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</si>
  <si>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</si>
  <si>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</si>
  <si>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</si>
  <si>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</si>
  <si>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</si>
  <si>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</si>
  <si>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</si>
  <si>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</si>
  <si>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</si>
  <si>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</si>
  <si>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</si>
  <si>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</si>
  <si>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</si>
  <si>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</si>
  <si>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</si>
  <si>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</si>
  <si>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</si>
  <si>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</si>
  <si>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</si>
  <si>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</si>
  <si>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</si>
  <si>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</si>
  <si>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</si>
  <si>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</si>
  <si>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</si>
  <si>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</si>
  <si>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</si>
  <si>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</si>
  <si>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</si>
  <si>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</si>
  <si>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</si>
  <si>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</si>
  <si>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</si>
  <si>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</si>
  <si>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</si>
  <si>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</si>
  <si>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</si>
  <si>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</si>
  <si>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</si>
  <si>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</si>
  <si>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</si>
  <si>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</si>
  <si>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</si>
  <si>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</si>
  <si>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</si>
  <si>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</si>
  <si>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</si>
  <si>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</si>
  <si>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</si>
  <si>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</si>
  <si>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</si>
  <si>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</si>
  <si>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</si>
  <si>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</si>
  <si>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</si>
  <si>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</si>
  <si>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</si>
  <si>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</si>
  <si>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</si>
  <si>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</si>
  <si>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</si>
  <si>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</si>
  <si>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</si>
  <si>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</si>
  <si>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</si>
  <si>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</si>
  <si>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</si>
  <si>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</si>
  <si>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</si>
  <si>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</si>
  <si>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</si>
  <si>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</si>
  <si>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</si>
  <si>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</si>
  <si>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</si>
  <si>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</si>
  <si>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</si>
  <si>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</si>
  <si>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</si>
  <si>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</si>
  <si>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</si>
  <si>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</si>
  <si>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</si>
  <si>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</si>
  <si>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</si>
  <si>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</si>
  <si>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</si>
  <si>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</si>
  <si>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</si>
  <si>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</si>
  <si>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</si>
  <si>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</si>
  <si>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</si>
  <si>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</si>
  <si>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</si>
  <si>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</si>
  <si>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</si>
  <si>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</si>
  <si>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</si>
  <si>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</si>
  <si>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</si>
  <si>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</si>
  <si>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</si>
  <si>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</si>
  <si>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</si>
  <si>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</si>
  <si>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</si>
  <si>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</si>
  <si>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</si>
  <si>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</si>
  <si>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</si>
  <si>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</si>
  <si>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</si>
  <si>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</si>
  <si>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</si>
  <si>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</si>
  <si>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</si>
  <si>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</si>
  <si>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</si>
  <si>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</si>
  <si>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</si>
  <si>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</si>
  <si>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</si>
  <si>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</si>
  <si>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</si>
  <si>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</si>
  <si>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</si>
  <si>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</si>
  <si>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</si>
  <si>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</si>
  <si>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</si>
  <si>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</si>
  <si>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</si>
  <si>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</si>
  <si>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</si>
  <si>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</si>
  <si>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</si>
  <si>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</si>
  <si>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</si>
  <si>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</si>
  <si>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</si>
  <si>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</si>
  <si>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</si>
  <si>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</si>
  <si>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</si>
  <si>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</si>
  <si>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</si>
  <si>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</si>
  <si>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</si>
  <si>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</si>
  <si>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</si>
  <si>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</si>
  <si>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</si>
  <si>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</si>
  <si>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</si>
  <si>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</si>
  <si>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</si>
  <si>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</si>
  <si>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</si>
  <si>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</si>
  <si>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</si>
  <si>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</si>
  <si>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</si>
  <si>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</si>
  <si>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</si>
  <si>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</si>
  <si>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</si>
  <si>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</si>
  <si>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</si>
  <si>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</si>
  <si>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</si>
  <si>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</si>
  <si>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</si>
  <si>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</si>
  <si>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</si>
  <si>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</si>
  <si>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</si>
  <si>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</si>
  <si>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</si>
  <si>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</si>
  <si>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</si>
  <si>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</si>
  <si>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</si>
  <si>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</si>
  <si>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</si>
  <si>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</si>
  <si>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</si>
  <si>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</si>
  <si>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</si>
  <si>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</si>
  <si>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</si>
  <si>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</si>
  <si>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</si>
  <si>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</si>
  <si>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</si>
  <si>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</si>
  <si>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</si>
  <si>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</si>
  <si>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</si>
  <si>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</si>
  <si>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</si>
  <si>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</si>
  <si>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</si>
  <si>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</si>
  <si>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</si>
  <si>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</si>
  <si>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</si>
  <si>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</si>
  <si>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</si>
  <si>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</si>
  <si>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</si>
  <si>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</si>
  <si>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</si>
  <si>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</si>
  <si>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</si>
  <si>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</si>
  <si>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</si>
  <si>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</si>
  <si>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</si>
  <si>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</si>
  <si>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</si>
  <si>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</si>
  <si>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</si>
  <si>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</si>
  <si>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</si>
  <si>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</si>
  <si>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</si>
  <si>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</si>
  <si>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</si>
  <si>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</si>
  <si>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</si>
  <si>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</si>
  <si>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</si>
  <si>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</si>
  <si>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</si>
  <si>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</si>
  <si>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</si>
  <si>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</si>
  <si>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</si>
  <si>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</si>
  <si>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</si>
  <si>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</si>
  <si>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</si>
  <si>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</si>
  <si>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</si>
  <si>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</si>
  <si>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</si>
  <si>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</si>
  <si>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</si>
  <si>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</si>
  <si>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</si>
  <si>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</si>
  <si>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</si>
  <si>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</si>
  <si>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</si>
  <si>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</si>
  <si>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</si>
  <si>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</si>
  <si>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</si>
  <si>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</si>
  <si>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</si>
  <si>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</si>
  <si>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</si>
  <si>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</si>
  <si>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</si>
  <si>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</si>
  <si>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</si>
  <si>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</si>
  <si>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</si>
  <si>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</si>
  <si>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</si>
  <si>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</si>
  <si>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</si>
  <si>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</si>
  <si>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</si>
  <si>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</si>
  <si>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</si>
  <si>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</si>
  <si>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</si>
  <si>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</si>
  <si>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</si>
  <si>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</si>
  <si>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</si>
  <si>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</si>
  <si>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</si>
  <si>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</si>
  <si>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</si>
  <si>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</si>
  <si>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</si>
  <si>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</si>
  <si>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</si>
  <si>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</si>
  <si>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</si>
  <si>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</si>
  <si>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</si>
  <si>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</si>
  <si>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</si>
  <si>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</si>
  <si>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</si>
  <si>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</si>
  <si>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</si>
  <si>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</si>
  <si>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</si>
  <si>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</si>
  <si>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</si>
  <si>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</si>
  <si>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</si>
  <si>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</si>
  <si>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</si>
  <si>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</si>
  <si>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</si>
  <si>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</si>
  <si>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</si>
  <si>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</si>
  <si>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</si>
  <si>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</si>
  <si>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</si>
  <si>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</si>
  <si>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</si>
  <si>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</si>
  <si>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</si>
  <si>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</si>
  <si>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</si>
  <si>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</si>
  <si>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</si>
  <si>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</si>
  <si>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</si>
  <si>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</si>
  <si>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</si>
  <si>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</si>
  <si>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</si>
  <si>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</si>
  <si>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</si>
  <si>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</si>
  <si>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</si>
  <si>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</si>
  <si>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</si>
  <si>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</si>
  <si>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</si>
  <si>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</si>
  <si>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</si>
  <si>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</si>
  <si>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</si>
  <si>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</si>
  <si>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</si>
  <si>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</si>
  <si>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</si>
  <si>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</si>
  <si>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</si>
  <si>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</si>
  <si>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</si>
  <si>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</si>
  <si>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</si>
  <si>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</si>
  <si>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</si>
  <si>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</si>
  <si>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</si>
  <si>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</si>
  <si>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</si>
  <si>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</si>
  <si>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</si>
  <si>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</si>
  <si>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</si>
  <si>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</si>
  <si>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</si>
  <si>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</si>
  <si>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</si>
  <si>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</si>
  <si>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</si>
  <si>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</si>
  <si>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</si>
  <si>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</si>
  <si>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</si>
  <si>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</si>
  <si>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</si>
  <si>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</si>
  <si>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</si>
  <si>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</si>
  <si>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</si>
  <si>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</si>
  <si>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</si>
  <si>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</si>
  <si>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</si>
  <si>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</si>
  <si>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</si>
  <si>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</si>
  <si>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</si>
  <si>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</si>
  <si>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</si>
  <si>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</si>
  <si>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</si>
  <si>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</si>
  <si>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</si>
  <si>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</si>
  <si>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</si>
  <si>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</si>
  <si>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</si>
  <si>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</si>
  <si>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</si>
  <si>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</si>
  <si>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</si>
  <si>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</si>
  <si>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</si>
  <si>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</si>
  <si>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</si>
  <si>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</si>
  <si>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</si>
  <si>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</si>
  <si>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</si>
  <si>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</si>
  <si>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</si>
  <si>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</si>
  <si>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</si>
  <si>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</si>
  <si>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</si>
  <si>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</si>
  <si>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</si>
  <si>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</si>
  <si>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</si>
  <si>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</si>
  <si>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</si>
  <si>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</si>
  <si>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</si>
  <si>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</si>
  <si>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</si>
  <si>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</si>
  <si>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</si>
  <si>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</si>
  <si>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</si>
  <si>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</si>
  <si>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</si>
  <si>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</si>
  <si>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</si>
  <si>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</si>
  <si>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</si>
  <si>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</si>
  <si>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</si>
  <si>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</si>
  <si>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</si>
  <si>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</si>
  <si>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</si>
  <si>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</si>
  <si>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</si>
  <si>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</si>
  <si>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</si>
  <si>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</si>
  <si>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</si>
  <si>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</si>
  <si>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</si>
  <si>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</si>
  <si>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</si>
  <si>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</si>
  <si>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</si>
  <si>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</si>
  <si>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</si>
  <si>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</si>
  <si>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</si>
  <si>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</si>
  <si>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</si>
  <si>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</si>
  <si>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</si>
  <si>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</si>
  <si>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</si>
  <si>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</si>
  <si>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</si>
  <si>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</si>
  <si>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</si>
  <si>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</si>
  <si>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</si>
  <si>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</si>
  <si>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</si>
  <si>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</si>
  <si>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</si>
  <si>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</si>
  <si>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</si>
  <si>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</si>
  <si>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</si>
  <si>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</si>
  <si>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</si>
  <si>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</si>
  <si>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</si>
  <si>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</si>
  <si>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</si>
  <si>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</si>
  <si>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</si>
  <si>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</si>
  <si>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</si>
  <si>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</si>
  <si>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</si>
  <si>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</si>
  <si>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</si>
  <si>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</si>
  <si>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</si>
  <si>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</si>
  <si>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</si>
  <si>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</si>
  <si>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</si>
  <si>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</si>
  <si>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</si>
  <si>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</si>
  <si>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</si>
  <si>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</si>
  <si>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</si>
  <si>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</si>
  <si>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</si>
  <si>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</si>
  <si>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</si>
  <si>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</si>
  <si>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</si>
  <si>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</si>
  <si>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</si>
  <si>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</si>
  <si>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</si>
  <si>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</si>
  <si>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</si>
  <si>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</si>
  <si>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</si>
  <si>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</si>
  <si>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</si>
  <si>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</si>
  <si>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</si>
  <si>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</si>
  <si>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</si>
  <si>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</si>
  <si>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</si>
  <si>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</si>
  <si>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</si>
  <si>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</si>
  <si>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</si>
  <si>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</si>
  <si>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</si>
  <si>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</si>
  <si>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</si>
  <si>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</si>
  <si>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</si>
  <si>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</si>
  <si>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</si>
  <si>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</si>
  <si>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</si>
  <si>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</si>
  <si>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</si>
  <si>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</si>
  <si>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</si>
  <si>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</si>
  <si>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</si>
  <si>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</si>
  <si>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</si>
  <si>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</si>
  <si>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</si>
  <si>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</si>
  <si>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</si>
  <si>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</si>
  <si>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</si>
  <si>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</si>
  <si>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</si>
  <si>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</si>
  <si>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</si>
  <si>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</si>
  <si>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</si>
  <si>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</si>
  <si>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</si>
  <si>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</si>
  <si>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</si>
  <si>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</si>
  <si>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</si>
  <si>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</si>
  <si>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</si>
  <si>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</si>
  <si>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</si>
  <si>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</si>
  <si>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</si>
  <si>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</si>
  <si>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</si>
  <si>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</si>
  <si>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</si>
  <si>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</si>
  <si>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</si>
  <si>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</si>
  <si>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</si>
  <si>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</si>
  <si>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</si>
  <si>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</si>
  <si>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</si>
  <si>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</si>
  <si>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</si>
  <si>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</si>
  <si>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</si>
  <si>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</si>
  <si>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</si>
  <si>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</si>
  <si>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</si>
  <si>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</si>
  <si>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</si>
  <si>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</si>
  <si>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</si>
  <si>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</si>
  <si>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</si>
  <si>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</si>
  <si>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</si>
  <si>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</si>
  <si>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</si>
  <si>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</si>
  <si>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</si>
  <si>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</si>
  <si>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</si>
  <si>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</si>
  <si>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</si>
  <si>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</si>
  <si>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</si>
  <si>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</si>
  <si>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</si>
  <si>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</si>
  <si>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</si>
  <si>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</si>
  <si>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</si>
  <si>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</si>
  <si>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</si>
  <si>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</si>
  <si>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</si>
  <si>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</si>
  <si>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</si>
  <si>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</si>
  <si>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</si>
  <si>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</si>
  <si>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</si>
  <si>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</si>
  <si>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</si>
  <si>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</si>
  <si>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</si>
  <si>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</si>
  <si>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</si>
  <si>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</si>
  <si>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</si>
  <si>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</si>
  <si>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</si>
  <si>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</si>
  <si>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</si>
  <si>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</si>
  <si>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</si>
  <si>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</si>
  <si>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</si>
  <si>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</si>
  <si>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</si>
  <si>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</si>
  <si>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</si>
  <si>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</si>
  <si>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</si>
  <si>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</si>
  <si>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</si>
  <si>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</si>
  <si>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</si>
  <si>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</si>
  <si>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</si>
  <si>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</si>
  <si>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</si>
  <si>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</si>
  <si>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</si>
  <si>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</si>
  <si>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</si>
  <si>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</si>
  <si>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</si>
  <si>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</si>
  <si>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</si>
  <si>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</si>
  <si>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</si>
  <si>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</si>
  <si>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</si>
  <si>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</si>
  <si>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</si>
  <si>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</si>
  <si>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</si>
  <si>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</si>
  <si>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</si>
  <si>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</si>
  <si>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</si>
  <si>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</si>
  <si>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</si>
  <si>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</si>
  <si>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</si>
  <si>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</si>
  <si>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</si>
  <si>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</si>
  <si>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</si>
  <si>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</si>
  <si>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</si>
  <si>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</si>
  <si>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</si>
  <si>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</si>
  <si>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</si>
  <si>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</si>
  <si>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</si>
  <si>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</si>
  <si>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</si>
  <si>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</si>
  <si>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</si>
  <si>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</si>
  <si>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</si>
  <si>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</si>
  <si>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</si>
  <si>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</si>
  <si>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</si>
  <si>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</si>
  <si>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</si>
  <si>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</si>
  <si>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</si>
  <si>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</si>
  <si>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</si>
  <si>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</si>
  <si>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</si>
  <si>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</si>
  <si>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</si>
  <si>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</si>
  <si>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</si>
  <si>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</si>
  <si>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</si>
  <si>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</si>
  <si>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</si>
  <si>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</si>
  <si>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</si>
  <si>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</si>
  <si>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</si>
  <si>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</si>
  <si>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</si>
  <si>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</si>
  <si>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</si>
  <si>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</si>
  <si>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</si>
  <si>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</si>
  <si>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</si>
  <si>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</si>
  <si>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</si>
  <si>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</si>
  <si>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</si>
  <si>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</si>
  <si>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</si>
  <si>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</si>
  <si>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</si>
  <si>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</si>
  <si>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</si>
  <si>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</si>
  <si>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</si>
  <si>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</si>
  <si>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</si>
  <si>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</si>
  <si>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</si>
  <si>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</si>
  <si>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</si>
  <si>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</si>
  <si>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</si>
  <si>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</si>
  <si>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</si>
  <si>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</si>
  <si>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</si>
  <si>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</si>
  <si>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</si>
  <si>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</si>
  <si>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</si>
  <si>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</si>
  <si>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</si>
  <si>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</si>
  <si>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</si>
  <si>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</si>
  <si>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</si>
  <si>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</si>
  <si>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</si>
  <si>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</si>
  <si>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</si>
  <si>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</si>
  <si>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</si>
  <si>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</si>
  <si>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</si>
  <si>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</si>
  <si>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</si>
  <si>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</si>
  <si>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</si>
  <si>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</si>
  <si>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</si>
  <si>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</si>
  <si>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</si>
  <si>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</si>
  <si>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</si>
  <si>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</si>
  <si>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</si>
  <si>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</si>
  <si>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</si>
  <si>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</si>
  <si>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</si>
  <si>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</si>
  <si>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</si>
  <si>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</si>
  <si>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</si>
  <si>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</si>
  <si>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</si>
  <si>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</si>
  <si>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</si>
  <si>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</si>
  <si>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</si>
  <si>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</si>
  <si>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</si>
  <si>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</si>
  <si>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</si>
  <si>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</si>
  <si>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</si>
  <si>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</si>
  <si>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</si>
  <si>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</si>
  <si>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</si>
  <si>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</si>
  <si>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</si>
  <si>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</si>
  <si>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</si>
  <si>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</si>
  <si>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</si>
  <si>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</si>
  <si>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</si>
  <si>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</si>
  <si>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</si>
  <si>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</si>
  <si>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</si>
  <si>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</si>
  <si>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</si>
  <si>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</si>
  <si>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</si>
  <si>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</si>
  <si>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</si>
  <si>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</si>
  <si>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</si>
  <si>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</si>
  <si>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</si>
  <si>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</si>
  <si>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</si>
  <si>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</si>
  <si>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</si>
  <si>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</si>
  <si>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</si>
  <si>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</si>
  <si>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</si>
  <si>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</si>
  <si>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</si>
  <si>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</si>
  <si>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</si>
  <si>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</si>
  <si>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</si>
  <si>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</si>
  <si>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</si>
  <si>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</si>
  <si>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</si>
  <si>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</si>
  <si>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</si>
  <si>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</si>
  <si>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</si>
  <si>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</si>
  <si>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</si>
  <si>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</si>
  <si>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</si>
  <si>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</si>
  <si>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</si>
  <si>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</si>
  <si>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</si>
  <si>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</si>
  <si>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</si>
  <si>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</si>
  <si>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</si>
  <si>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</si>
  <si>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</si>
  <si>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</si>
  <si>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</si>
  <si>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</si>
  <si>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</si>
  <si>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</si>
  <si>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</si>
  <si>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</si>
  <si>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</si>
  <si>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</si>
  <si>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</si>
  <si>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</si>
  <si>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</si>
  <si>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</si>
  <si>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</si>
  <si>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</si>
  <si>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</si>
  <si>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</si>
  <si>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</si>
  <si>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</si>
  <si>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</si>
  <si>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</si>
  <si>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</si>
  <si>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</si>
  <si>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</si>
  <si>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</si>
  <si>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</si>
  <si>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</si>
  <si>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</si>
  <si>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</si>
  <si>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</si>
  <si>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</si>
  <si>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</si>
  <si>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</si>
  <si>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</si>
  <si>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</si>
  <si>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</si>
  <si>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</si>
  <si>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</si>
  <si>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</si>
  <si>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</si>
  <si>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</si>
  <si>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</si>
  <si>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</si>
  <si>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</si>
  <si>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</si>
  <si>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</si>
  <si>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</si>
  <si>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</si>
  <si>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</si>
  <si>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</si>
  <si>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</si>
  <si>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</si>
  <si>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</si>
  <si>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</si>
  <si>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</si>
  <si>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</si>
  <si>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</si>
  <si>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</si>
  <si>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</si>
  <si>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</si>
  <si>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</si>
  <si>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</si>
  <si>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</si>
  <si>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</si>
  <si>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</si>
  <si>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</si>
  <si>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</si>
  <si>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</si>
  <si>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</si>
  <si>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</si>
  <si>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</si>
  <si>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</si>
  <si>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</si>
  <si>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</si>
  <si>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</si>
  <si>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</si>
  <si>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</si>
  <si>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</si>
  <si>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</si>
  <si>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</si>
  <si>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</si>
  <si>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</si>
  <si>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</si>
  <si>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</si>
  <si>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</si>
  <si>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</si>
  <si>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</si>
  <si>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</si>
  <si>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</si>
  <si>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</si>
  <si>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</si>
  <si>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</si>
  <si>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</si>
  <si>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</si>
  <si>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</si>
  <si>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</si>
  <si>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</si>
  <si>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</si>
  <si>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</si>
  <si>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</si>
  <si>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</si>
  <si>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</si>
  <si>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</si>
  <si>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</si>
  <si>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</si>
  <si>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</si>
  <si>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</si>
  <si>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</si>
  <si>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</si>
  <si>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</si>
  <si>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</si>
  <si>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</si>
  <si>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</si>
  <si>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</si>
  <si>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</si>
  <si>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</si>
  <si>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</si>
  <si>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</si>
  <si>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</si>
  <si>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</si>
  <si>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</si>
  <si>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</si>
  <si>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</si>
  <si>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</si>
  <si>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</si>
  <si>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</si>
  <si>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</si>
  <si>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</si>
  <si>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</si>
  <si>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</si>
  <si>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</si>
  <si>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</si>
  <si>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</si>
  <si>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</si>
  <si>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</si>
  <si>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</si>
  <si>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</si>
  <si>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</si>
  <si>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</si>
  <si>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</si>
  <si>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</si>
  <si>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</si>
  <si>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</si>
  <si>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</si>
  <si>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</si>
  <si>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</si>
  <si>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</si>
  <si>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</si>
  <si>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</si>
  <si>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</si>
  <si>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</si>
  <si>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</si>
  <si>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</si>
  <si>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</si>
  <si>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</si>
  <si>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</si>
  <si>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</si>
  <si>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</si>
  <si>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</si>
  <si>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</si>
  <si>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</si>
  <si>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</si>
  <si>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</si>
  <si>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</si>
  <si>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</si>
  <si>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</si>
  <si>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</si>
  <si>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</si>
  <si>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</si>
  <si>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</si>
  <si>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</si>
  <si>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</si>
  <si>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</si>
  <si>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</si>
  <si>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</si>
  <si>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</si>
  <si>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</si>
  <si>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</si>
  <si>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</si>
  <si>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</si>
  <si>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</si>
  <si>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</si>
  <si>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</si>
  <si>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</si>
  <si>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</si>
  <si>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</si>
  <si>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</si>
  <si>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</si>
  <si>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</si>
  <si>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</si>
  <si>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</si>
  <si>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</si>
  <si>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</si>
  <si>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</si>
  <si>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</si>
  <si>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</si>
  <si>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</si>
  <si>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</si>
  <si>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</si>
  <si>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</si>
  <si>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</si>
  <si>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</si>
  <si>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</si>
  <si>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</si>
  <si>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</si>
  <si>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</si>
  <si>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</si>
  <si>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</si>
  <si>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</si>
  <si>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</si>
  <si>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</si>
  <si>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</si>
  <si>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</si>
  <si>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</si>
  <si>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</si>
  <si>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</si>
  <si>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</si>
  <si>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</si>
  <si>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</si>
  <si>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</si>
  <si>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</si>
  <si>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</si>
  <si>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</si>
  <si>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</si>
  <si>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</si>
  <si>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</si>
  <si>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</si>
  <si>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</si>
  <si>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</si>
  <si>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</si>
  <si>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</si>
  <si>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</si>
  <si>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</si>
  <si>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</si>
  <si>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</si>
  <si>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</si>
  <si>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</si>
  <si>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</si>
  <si>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</si>
  <si>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</si>
  <si>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</si>
  <si>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</si>
  <si>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</si>
  <si>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</si>
  <si>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</si>
  <si>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</si>
  <si>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</si>
  <si>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</si>
  <si>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</si>
  <si>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</si>
  <si>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</si>
  <si>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</si>
  <si>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</si>
  <si>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</si>
  <si>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</si>
  <si>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</si>
  <si>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</si>
  <si>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</si>
  <si>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</si>
  <si>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</si>
  <si>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</si>
  <si>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</si>
  <si>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</si>
  <si>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</si>
  <si>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</si>
  <si>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</si>
  <si>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</si>
  <si>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</si>
  <si>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</si>
  <si>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</si>
  <si>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</si>
  <si>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</si>
  <si>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</si>
  <si>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</si>
  <si>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</si>
  <si>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</si>
  <si>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</si>
  <si>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</si>
  <si>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</si>
  <si>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</si>
  <si>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</si>
  <si>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</si>
  <si>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</si>
  <si>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</si>
  <si>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</si>
  <si>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</si>
  <si>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</si>
  <si>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</si>
  <si>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</si>
  <si>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</si>
  <si>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</si>
  <si>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</si>
  <si>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</si>
  <si>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</si>
  <si>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</si>
  <si>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</si>
  <si>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</si>
  <si>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</si>
  <si>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</si>
  <si>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</si>
  <si>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</si>
  <si>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</si>
  <si>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</si>
  <si>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</si>
  <si>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</si>
  <si>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</si>
  <si>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</si>
  <si>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</si>
  <si>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</si>
  <si>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</si>
  <si>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</si>
  <si>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</si>
  <si>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</si>
  <si>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</si>
  <si>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</si>
  <si>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</si>
  <si>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</si>
  <si>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</si>
  <si>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</si>
  <si>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</si>
  <si>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</si>
  <si>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</si>
  <si>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</si>
  <si>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</si>
  <si>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</si>
  <si>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</si>
  <si>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</si>
  <si>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</si>
  <si>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</si>
  <si>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</si>
  <si>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</si>
  <si>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</si>
  <si>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</si>
  <si>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</si>
  <si>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</si>
  <si>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</si>
  <si>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</si>
  <si>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</si>
  <si>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</si>
  <si>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</si>
  <si>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</si>
  <si>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</si>
  <si>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</si>
  <si>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</si>
  <si>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</si>
  <si>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</si>
  <si>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</si>
  <si>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</si>
  <si>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</si>
  <si>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</si>
  <si>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</si>
  <si>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</si>
  <si>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</si>
  <si>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</si>
  <si>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</si>
  <si>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</si>
  <si>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</si>
  <si>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</si>
  <si>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</si>
  <si>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</si>
  <si>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</si>
  <si>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</si>
  <si>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</si>
  <si>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</si>
  <si>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</si>
  <si>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</si>
  <si>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</si>
  <si>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</si>
  <si>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</si>
  <si>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</si>
  <si>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</si>
  <si>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</si>
  <si>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</si>
  <si>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</si>
  <si>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</si>
  <si>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</si>
  <si>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</si>
  <si>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</si>
  <si>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</si>
  <si>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</si>
  <si>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</si>
  <si>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</si>
  <si>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</si>
  <si>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</si>
  <si>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</si>
  <si>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</si>
  <si>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</si>
  <si>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</si>
  <si>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</si>
  <si>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</si>
  <si>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</si>
  <si>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</si>
  <si>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</si>
  <si>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</si>
  <si>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</si>
  <si>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</si>
  <si>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</si>
  <si>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</si>
  <si>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</si>
  <si>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</si>
  <si>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</si>
  <si>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</si>
  <si>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</si>
  <si>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</si>
  <si>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</si>
  <si>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</si>
  <si>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</si>
  <si>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</si>
  <si>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</si>
  <si>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</si>
  <si>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</si>
  <si>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</si>
  <si>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</si>
  <si>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</si>
  <si>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</si>
  <si>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</si>
  <si>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</si>
  <si>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</si>
  <si>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</si>
  <si>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</si>
  <si>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</si>
  <si>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</si>
  <si>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</si>
  <si>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</si>
  <si>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</si>
  <si>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</si>
  <si>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</si>
  <si>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</si>
  <si>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</si>
  <si>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</si>
  <si>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</si>
  <si>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</si>
  <si>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</si>
  <si>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</si>
  <si>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</si>
  <si>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</si>
  <si>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</si>
  <si>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</si>
  <si>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</si>
  <si>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</si>
  <si>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</si>
  <si>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</si>
  <si>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</si>
  <si>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</si>
  <si>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</si>
  <si>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</si>
  <si>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</si>
  <si>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</si>
  <si>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</si>
  <si>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</si>
  <si>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</si>
  <si>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</si>
  <si>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</si>
  <si>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</si>
  <si>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</si>
  <si>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</si>
  <si>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</si>
  <si>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</si>
  <si>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</si>
  <si>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</si>
  <si>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</si>
  <si>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</si>
  <si>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</si>
  <si>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</si>
  <si>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</si>
  <si>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</si>
  <si>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</si>
  <si>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</si>
  <si>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</si>
  <si>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</si>
  <si>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</si>
  <si>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</si>
  <si>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</si>
  <si>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</si>
  <si>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</si>
  <si>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</si>
  <si>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</si>
  <si>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</si>
  <si>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</si>
  <si>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</si>
  <si>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</si>
  <si>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</si>
  <si>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</si>
  <si>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</si>
  <si>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</si>
  <si>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</si>
  <si>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</si>
  <si>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</si>
  <si>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</si>
  <si>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</si>
  <si>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</si>
  <si>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</si>
  <si>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</si>
  <si>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</si>
  <si>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</si>
  <si>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</si>
  <si>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</si>
  <si>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</si>
  <si>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</si>
  <si>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</si>
  <si>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</si>
  <si>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</si>
  <si>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</si>
  <si>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</si>
  <si>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</si>
  <si>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</si>
  <si>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</si>
  <si>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</si>
  <si>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</si>
  <si>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</si>
  <si>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</si>
  <si>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</si>
  <si>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</si>
  <si>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</si>
  <si>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</si>
  <si>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</si>
  <si>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</si>
  <si>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</si>
  <si>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</si>
  <si>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</si>
  <si>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</si>
  <si>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</si>
  <si>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</si>
  <si>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</si>
  <si>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</si>
  <si>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</si>
  <si>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</si>
  <si>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</si>
  <si>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</si>
  <si>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</si>
  <si>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</si>
  <si>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</si>
  <si>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</si>
  <si>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</si>
  <si>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</si>
  <si>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</si>
  <si>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</si>
  <si>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</si>
  <si>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</si>
  <si>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</si>
  <si>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</si>
  <si>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</si>
  <si>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</si>
  <si>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</si>
  <si>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</si>
  <si>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</si>
  <si>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</si>
  <si>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</si>
  <si>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</si>
  <si>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</si>
  <si>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</si>
  <si>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</si>
  <si>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</si>
  <si>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</si>
  <si>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</si>
  <si>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</si>
  <si>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</si>
  <si>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</si>
  <si>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</si>
  <si>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</si>
  <si>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</si>
  <si>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</si>
  <si>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</si>
  <si>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</si>
  <si>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</si>
  <si>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</si>
  <si>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</si>
  <si>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</si>
  <si>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</si>
  <si>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</si>
  <si>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</si>
  <si>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</si>
  <si>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</si>
  <si>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</si>
  <si>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</si>
  <si>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</si>
  <si>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</si>
  <si>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</si>
  <si>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</si>
  <si>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</si>
  <si>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</si>
  <si>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</si>
  <si>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</si>
  <si>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</si>
  <si>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</si>
  <si>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</si>
  <si>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</si>
  <si>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</si>
  <si>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</si>
  <si>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</si>
  <si>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</si>
  <si>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</si>
  <si>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</si>
  <si>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</si>
  <si>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</si>
  <si>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</si>
  <si>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</si>
  <si>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</si>
  <si>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</si>
  <si>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</si>
  <si>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</si>
  <si>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</si>
  <si>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</si>
  <si>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</si>
  <si>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</si>
  <si>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</si>
  <si>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</si>
  <si>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</si>
  <si>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</si>
  <si>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</si>
  <si>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</si>
  <si>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</si>
  <si>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</si>
  <si>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</si>
  <si>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</si>
  <si>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</si>
  <si>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</si>
  <si>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</si>
  <si>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</si>
  <si>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</si>
  <si>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</si>
  <si>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</si>
  <si>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</si>
  <si>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</si>
  <si>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</si>
  <si>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</si>
  <si>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</si>
  <si>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</si>
  <si>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</si>
  <si>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</si>
  <si>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</si>
  <si>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</si>
  <si>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</si>
  <si>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</si>
  <si>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</si>
  <si>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</si>
  <si>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</si>
  <si>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</si>
  <si>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</si>
  <si>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</si>
  <si>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</si>
  <si>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</si>
  <si>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</si>
  <si>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</si>
  <si>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</si>
  <si>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</si>
  <si>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</si>
  <si>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</si>
  <si>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</si>
  <si>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</si>
  <si>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</si>
  <si>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</si>
  <si>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</si>
  <si>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</si>
  <si>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</si>
  <si>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</si>
  <si>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</si>
  <si>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</si>
  <si>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</si>
  <si>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</si>
  <si>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</si>
  <si>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</si>
  <si>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</si>
  <si>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</si>
  <si>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</si>
  <si>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</si>
  <si>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</si>
  <si>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</si>
  <si>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</si>
  <si>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</si>
  <si>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</si>
  <si>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</si>
  <si>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</si>
  <si>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</si>
  <si>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</si>
  <si>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</si>
  <si>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</si>
  <si>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</si>
  <si>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</si>
  <si>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</si>
  <si>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</si>
  <si>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</si>
  <si>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</si>
  <si>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</si>
  <si>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</si>
  <si>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</si>
  <si>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</si>
  <si>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</si>
  <si>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</si>
  <si>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</si>
  <si>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</si>
  <si>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</si>
  <si>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</si>
  <si>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</si>
  <si>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</si>
  <si>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</si>
  <si>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</si>
  <si>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</si>
  <si>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</si>
  <si>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</si>
  <si>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</si>
  <si>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</si>
  <si>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</si>
  <si>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</si>
  <si>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</si>
  <si>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</si>
  <si>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</si>
  <si>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</si>
  <si>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</si>
  <si>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</si>
  <si>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</si>
  <si>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</si>
  <si>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</si>
  <si>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</si>
  <si>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</si>
  <si>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</si>
  <si>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</si>
  <si>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</si>
  <si>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</si>
  <si>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</si>
  <si>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</si>
  <si>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</si>
  <si>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</si>
  <si>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</si>
  <si>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</si>
  <si>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</si>
  <si>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</si>
  <si>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</si>
  <si>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</si>
  <si>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</si>
  <si>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</si>
  <si>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</si>
  <si>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</si>
  <si>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</si>
  <si>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</si>
  <si>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</si>
  <si>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</si>
  <si>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</si>
  <si>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</si>
  <si>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</si>
  <si>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</si>
  <si>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</si>
  <si>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</si>
  <si>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</si>
  <si>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</si>
  <si>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</si>
  <si>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</si>
  <si>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</si>
  <si>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</si>
  <si>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</si>
  <si>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</si>
  <si>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</si>
  <si>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</si>
  <si>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</si>
  <si>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</si>
  <si>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</si>
  <si>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</si>
  <si>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</si>
  <si>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</si>
  <si>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</si>
  <si>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</si>
  <si>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</si>
  <si>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</si>
  <si>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</si>
  <si>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</si>
  <si>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</si>
  <si>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</si>
  <si>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</si>
  <si>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</si>
  <si>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</si>
  <si>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</si>
  <si>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</si>
  <si>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</si>
  <si>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</si>
  <si>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</si>
  <si>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</si>
  <si>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</si>
  <si>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</si>
  <si>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</si>
  <si>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</si>
  <si>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</si>
  <si>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</si>
  <si>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</si>
  <si>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</si>
  <si>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</si>
  <si>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</si>
  <si>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</si>
  <si>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</si>
  <si>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</si>
  <si>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</si>
  <si>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</si>
  <si>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</si>
  <si>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</si>
  <si>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</si>
  <si>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</si>
  <si>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</si>
  <si>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</si>
  <si>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</si>
  <si>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</si>
  <si>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</si>
  <si>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</si>
  <si>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</si>
  <si>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</si>
  <si>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</si>
  <si>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</si>
  <si>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</si>
  <si>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</si>
  <si>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</si>
  <si>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</si>
  <si>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</si>
  <si>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</si>
  <si>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</si>
  <si>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</si>
  <si>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</si>
  <si>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</si>
  <si>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</si>
  <si>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</si>
  <si>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</si>
  <si>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</si>
  <si>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</si>
  <si>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</si>
  <si>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</si>
  <si>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</si>
  <si>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</si>
  <si>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</si>
  <si>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</si>
  <si>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</si>
  <si>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</si>
  <si>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</si>
  <si>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</si>
  <si>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</si>
  <si>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</si>
  <si>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</si>
  <si>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</si>
  <si>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</si>
  <si>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</si>
  <si>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</si>
  <si>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</si>
  <si>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</si>
  <si>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</si>
  <si>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</si>
  <si>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</si>
  <si>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</si>
  <si>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</si>
  <si>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</si>
  <si>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</si>
  <si>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</si>
  <si>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</si>
  <si>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</si>
  <si>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</si>
  <si>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</si>
  <si>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</si>
  <si>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</si>
  <si>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</si>
  <si>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</si>
  <si>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</si>
  <si>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</si>
  <si>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</si>
  <si>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</si>
  <si>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</si>
  <si>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</si>
  <si>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</si>
  <si>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</si>
  <si>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</si>
  <si>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</si>
  <si>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</si>
  <si>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</si>
  <si>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</si>
  <si>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</si>
  <si>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</si>
  <si>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</si>
  <si>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</si>
  <si>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</si>
  <si>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</si>
  <si>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</si>
  <si>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</si>
  <si>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</si>
  <si>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</si>
  <si>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</si>
  <si>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</si>
  <si>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</si>
  <si>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</si>
  <si>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</si>
  <si>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</si>
  <si>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</si>
  <si>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</si>
  <si>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</si>
  <si>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</si>
  <si>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</si>
  <si>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</si>
  <si>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</si>
  <si>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</si>
  <si>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</si>
  <si>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</si>
  <si>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</si>
  <si>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</si>
  <si>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</si>
  <si>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</si>
  <si>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</si>
  <si>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</si>
  <si>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</si>
  <si>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</si>
  <si>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</si>
  <si>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</si>
  <si>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</si>
  <si>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</si>
  <si>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</si>
  <si>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</si>
  <si>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</si>
  <si>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</si>
  <si>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</si>
  <si>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</si>
  <si>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</si>
  <si>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</si>
  <si>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</si>
  <si>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</si>
  <si>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</si>
  <si>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</si>
  <si>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</si>
  <si>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</si>
  <si>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</si>
  <si>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</si>
  <si>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</si>
  <si>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</si>
  <si>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</si>
  <si>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</si>
  <si>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</si>
  <si>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</si>
  <si>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</si>
  <si>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</si>
  <si>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</si>
  <si>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</si>
  <si>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</si>
  <si>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</si>
  <si>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</si>
  <si>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</si>
  <si>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</si>
  <si>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</si>
  <si>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</si>
  <si>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</si>
  <si>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</si>
  <si>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</si>
  <si>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</si>
  <si>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</si>
  <si>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</si>
  <si>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</si>
  <si>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</si>
  <si>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</si>
  <si>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</si>
  <si>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</si>
  <si>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</si>
  <si>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</si>
  <si>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</si>
  <si>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</si>
  <si>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</si>
  <si>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</si>
  <si>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</si>
  <si>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</si>
  <si>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</si>
  <si>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</si>
  <si>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</si>
  <si>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</si>
  <si>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</si>
  <si>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</si>
  <si>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</si>
  <si>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</si>
  <si>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</si>
  <si>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</si>
  <si>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</si>
  <si>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</si>
  <si>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</si>
  <si>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</si>
  <si>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</si>
  <si>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</si>
  <si>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</si>
  <si>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</si>
  <si>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</si>
  <si>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</si>
  <si>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</si>
  <si>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</si>
  <si>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</si>
  <si>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</si>
  <si>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</si>
  <si>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</si>
  <si>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</si>
  <si>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</si>
  <si>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</si>
  <si>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</si>
  <si>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</si>
  <si>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</si>
  <si>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</si>
  <si>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</si>
  <si>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</si>
  <si>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</si>
  <si>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</si>
  <si>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</si>
  <si>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</si>
  <si>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</si>
  <si>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</si>
  <si>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</si>
  <si>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</si>
  <si>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</si>
  <si>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</si>
  <si>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</si>
  <si>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</si>
  <si>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</si>
  <si>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</si>
  <si>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</si>
  <si>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</si>
  <si>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</si>
  <si>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</si>
  <si>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</si>
  <si>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</si>
  <si>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</si>
  <si>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</si>
  <si>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</si>
  <si>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</si>
  <si>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</si>
  <si>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</si>
  <si>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</si>
  <si>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</si>
  <si>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</si>
  <si>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</si>
  <si>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</si>
  <si>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</si>
  <si>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</si>
  <si>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</si>
  <si>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</si>
  <si>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</si>
  <si>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</si>
  <si>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</si>
  <si>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</si>
  <si>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</si>
  <si>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</si>
  <si>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</si>
  <si>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</si>
  <si>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</si>
  <si>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</si>
  <si>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</si>
  <si>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</si>
  <si>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</si>
  <si>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</si>
  <si>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</si>
  <si>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</si>
  <si>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</si>
  <si>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</si>
  <si>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</si>
  <si>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</si>
  <si>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</si>
  <si>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</si>
  <si>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</si>
  <si>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</si>
  <si>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</si>
  <si>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</si>
  <si>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</si>
  <si>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</si>
  <si>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</si>
  <si>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</si>
  <si>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</si>
  <si>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</si>
  <si>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</si>
  <si>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</si>
  <si>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</si>
  <si>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</si>
  <si>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</si>
  <si>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</si>
  <si>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</si>
  <si>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</si>
  <si>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</si>
  <si>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</si>
  <si>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</si>
  <si>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</si>
  <si>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</si>
  <si>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</si>
  <si>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</si>
  <si>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</si>
  <si>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</si>
  <si>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</si>
  <si>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</si>
  <si>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</si>
  <si>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</si>
  <si>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</si>
  <si>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</si>
  <si>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</si>
  <si>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</si>
  <si>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</si>
  <si>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</si>
  <si>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</si>
  <si>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</si>
  <si>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</si>
  <si>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</si>
  <si>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</si>
  <si>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</si>
  <si>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</si>
  <si>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</si>
  <si>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</si>
  <si>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</si>
  <si>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</si>
  <si>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</si>
  <si>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</si>
  <si>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</si>
  <si>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</si>
  <si>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</si>
  <si>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</si>
  <si>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</si>
  <si>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</si>
  <si>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</si>
  <si>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</si>
  <si>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</si>
  <si>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</si>
  <si>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</si>
  <si>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</si>
  <si>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</si>
  <si>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</si>
  <si>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</si>
  <si>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</si>
  <si>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</si>
  <si>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</si>
  <si>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</si>
  <si>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</si>
  <si>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</si>
  <si>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</si>
  <si>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</si>
  <si>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</si>
  <si>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</si>
  <si>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</si>
  <si>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</si>
  <si>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</si>
  <si>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</si>
  <si>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</si>
  <si>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</si>
  <si>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</si>
  <si>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</si>
  <si>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</si>
  <si>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</si>
  <si>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</si>
  <si>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</si>
  <si>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</si>
  <si>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</si>
  <si>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</si>
  <si>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</si>
  <si>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</si>
  <si>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</si>
  <si>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</si>
  <si>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</si>
  <si>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</si>
  <si>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</si>
  <si>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</si>
  <si>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</si>
  <si>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</si>
  <si>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</si>
  <si>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</si>
  <si>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</si>
  <si>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</si>
  <si>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</si>
  <si>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</si>
  <si>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</si>
  <si>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</si>
  <si>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</si>
  <si>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</si>
  <si>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</si>
  <si>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</si>
  <si>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</si>
  <si>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</si>
  <si>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</si>
  <si>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</si>
  <si>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</si>
  <si>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</si>
  <si>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</si>
  <si>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</si>
  <si>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</si>
  <si>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</si>
  <si>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</si>
  <si>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</si>
  <si>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</si>
  <si>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</si>
  <si>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</si>
  <si>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</si>
  <si>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</si>
  <si>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</si>
  <si>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</si>
  <si>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</si>
  <si>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</si>
  <si>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</si>
  <si>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</si>
  <si>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</si>
  <si>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</si>
  <si>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</si>
  <si>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</si>
  <si>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</si>
  <si>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</si>
  <si>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</si>
  <si>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</si>
  <si>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</si>
  <si>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</si>
  <si>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</si>
  <si>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</si>
  <si>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</si>
  <si>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</si>
  <si>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</si>
  <si>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</si>
  <si>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</si>
  <si>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</si>
  <si>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</si>
  <si>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</si>
  <si>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</si>
  <si>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</si>
  <si>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</si>
  <si>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</si>
  <si>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</si>
  <si>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</si>
  <si>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</si>
  <si>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</si>
  <si>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</si>
  <si>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</si>
  <si>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</si>
  <si>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</si>
  <si>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</si>
  <si>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</si>
  <si>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</si>
  <si>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</si>
  <si>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</si>
  <si>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</si>
  <si>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</si>
  <si>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</si>
  <si>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</si>
  <si>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</si>
  <si>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</si>
  <si>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</si>
  <si>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</si>
  <si>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</si>
  <si>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</si>
  <si>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</si>
  <si>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</si>
  <si>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</si>
  <si>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</si>
  <si>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</si>
  <si>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</si>
  <si>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</si>
  <si>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</si>
  <si>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</si>
  <si>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</si>
  <si>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</si>
  <si>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</si>
  <si>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</si>
  <si>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</si>
  <si>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</si>
  <si>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</si>
  <si>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</si>
  <si>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</si>
  <si>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</si>
  <si>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</si>
  <si>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</si>
  <si>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</si>
  <si>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</si>
  <si>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</si>
  <si>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</si>
  <si>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</si>
  <si>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</si>
  <si>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</si>
  <si>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</si>
  <si>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</si>
  <si>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</si>
  <si>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</si>
  <si>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</si>
  <si>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</si>
  <si>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</si>
  <si>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</si>
  <si>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</si>
  <si>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</si>
  <si>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</si>
  <si>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</si>
  <si>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</si>
  <si>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</si>
  <si>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</si>
  <si>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</si>
  <si>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</si>
  <si>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</si>
  <si>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</si>
  <si>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</si>
  <si>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</si>
  <si>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</si>
  <si>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</si>
  <si>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</si>
  <si>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</si>
  <si>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</si>
  <si>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</si>
  <si>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</si>
  <si>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</si>
  <si>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</si>
  <si>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</si>
  <si>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</si>
  <si>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</si>
  <si>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</si>
  <si>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</si>
  <si>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</si>
  <si>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</si>
  <si>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</si>
  <si>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</si>
  <si>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</si>
  <si>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</si>
  <si>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</si>
  <si>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</si>
  <si>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</si>
  <si>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</si>
  <si>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</si>
  <si>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</si>
  <si>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</si>
  <si>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</si>
  <si>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</si>
  <si>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</si>
  <si>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</si>
  <si>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</si>
  <si>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</si>
  <si>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</si>
  <si>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</si>
  <si>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</si>
  <si>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</si>
  <si>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</si>
  <si>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</si>
  <si>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</si>
  <si>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</si>
  <si>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</si>
  <si>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</si>
  <si>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</si>
  <si>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</si>
  <si>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</si>
  <si>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</si>
  <si>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</si>
  <si>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</si>
  <si>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</si>
  <si>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</si>
  <si>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</si>
  <si>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</si>
  <si>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</si>
  <si>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</si>
  <si>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</si>
  <si>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</si>
  <si>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</si>
  <si>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</si>
  <si>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</si>
  <si>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</si>
  <si>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</si>
  <si>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</si>
  <si>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</si>
  <si>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</si>
  <si>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</si>
  <si>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</si>
  <si>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</si>
  <si>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</si>
  <si>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</si>
  <si>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</si>
  <si>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</si>
  <si>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</si>
  <si>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</si>
  <si>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</si>
  <si>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</si>
  <si>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</si>
  <si>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</si>
  <si>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</si>
  <si>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</si>
  <si>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</si>
  <si>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</si>
  <si>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</si>
  <si>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</si>
  <si>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</si>
  <si>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</si>
  <si>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</si>
  <si>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</si>
  <si>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</si>
  <si>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</si>
  <si>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</si>
  <si>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</si>
  <si>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</si>
  <si>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</si>
  <si>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</si>
  <si>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</si>
  <si>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</si>
  <si>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</si>
  <si>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</si>
  <si>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</si>
  <si>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</si>
  <si>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</si>
  <si>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</si>
  <si>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</si>
  <si>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</si>
  <si>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</si>
  <si>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</si>
  <si>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</si>
  <si>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</si>
  <si>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</si>
  <si>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</si>
  <si>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</si>
  <si>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</si>
  <si>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</si>
  <si>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</si>
  <si>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</si>
  <si>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</si>
  <si>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</si>
  <si>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</si>
  <si>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</si>
  <si>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</si>
  <si>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</si>
  <si>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</si>
  <si>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</si>
  <si>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</si>
  <si>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</si>
  <si>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</si>
  <si>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</si>
  <si>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</si>
  <si>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</si>
  <si>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</si>
  <si>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</si>
  <si>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</si>
  <si>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</si>
  <si>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</si>
  <si>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</si>
  <si>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</si>
  <si>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</si>
  <si>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</si>
  <si>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</si>
  <si>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</si>
  <si>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</si>
  <si>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</si>
  <si>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</si>
  <si>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</si>
  <si>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</si>
  <si>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</si>
  <si>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</si>
  <si>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</si>
  <si>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</si>
  <si>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</si>
  <si>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</si>
  <si>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</si>
  <si>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</si>
  <si>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</si>
  <si>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</si>
  <si>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</si>
  <si>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</si>
  <si>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</si>
  <si>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</si>
  <si>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</si>
  <si>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</si>
  <si>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</si>
  <si>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</si>
  <si>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</si>
  <si>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</si>
  <si>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</si>
  <si>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</si>
  <si>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</si>
  <si>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</si>
  <si>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</si>
  <si>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</si>
  <si>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</si>
  <si>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</si>
  <si>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</si>
  <si>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</si>
  <si>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</si>
  <si>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</si>
  <si>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</si>
  <si>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</si>
  <si>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</si>
  <si>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</si>
  <si>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</si>
  <si>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</si>
  <si>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</si>
  <si>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</si>
  <si>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</si>
  <si>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</si>
  <si>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</si>
  <si>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</si>
  <si>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</si>
  <si>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</si>
  <si>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</si>
  <si>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</si>
  <si>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</si>
  <si>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</si>
  <si>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</si>
  <si>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</si>
  <si>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</si>
  <si>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</si>
  <si>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</si>
  <si>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</si>
  <si>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</si>
  <si>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</si>
  <si>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</si>
  <si>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</si>
  <si>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</si>
  <si>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</si>
  <si>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</si>
  <si>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</si>
  <si>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</si>
  <si>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</si>
  <si>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</si>
  <si>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</si>
  <si>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</si>
  <si>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</si>
  <si>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</si>
  <si>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</si>
  <si>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</si>
  <si>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</si>
  <si>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</si>
  <si>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</si>
  <si>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</si>
  <si>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</si>
  <si>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</si>
  <si>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</si>
  <si>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</si>
  <si>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</si>
  <si>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</si>
  <si>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</si>
  <si>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</si>
  <si>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</si>
  <si>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</si>
  <si>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</si>
  <si>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</si>
  <si>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</si>
  <si>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</si>
  <si>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</si>
  <si>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</si>
  <si>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</si>
  <si>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</si>
  <si>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</si>
  <si>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</si>
  <si>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</si>
  <si>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</si>
  <si>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</si>
  <si>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</si>
  <si>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</si>
  <si>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</si>
  <si>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</si>
  <si>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</si>
  <si>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</si>
  <si>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</si>
  <si>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</si>
  <si>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</si>
  <si>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</si>
  <si>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</si>
  <si>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</si>
  <si>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</si>
  <si>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</si>
  <si>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</si>
  <si>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</si>
  <si>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</si>
  <si>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</si>
  <si>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</si>
  <si>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</si>
  <si>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</si>
  <si>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</si>
  <si>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</si>
  <si>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</si>
  <si>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</si>
  <si>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</si>
  <si>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</si>
  <si>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</si>
  <si>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</si>
  <si>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</si>
  <si>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</si>
  <si>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</si>
  <si>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</si>
  <si>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</si>
  <si>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</si>
  <si>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</si>
  <si>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</si>
  <si>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</si>
  <si>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</si>
  <si>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</si>
  <si>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</si>
  <si>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</si>
  <si>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</si>
  <si>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</si>
  <si>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</si>
  <si>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</si>
  <si>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</si>
  <si>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</si>
  <si>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</si>
  <si>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</si>
  <si>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</si>
  <si>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</si>
  <si>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</si>
  <si>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</si>
  <si>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</si>
  <si>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</si>
  <si>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</si>
  <si>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</si>
  <si>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</si>
  <si>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</si>
  <si>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</si>
  <si>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</si>
  <si>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</si>
  <si>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</si>
  <si>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</si>
  <si>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</si>
  <si>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</si>
  <si>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</si>
  <si>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</si>
  <si>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</si>
  <si>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</si>
  <si>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</si>
  <si>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</si>
  <si>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</si>
  <si>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</si>
  <si>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</si>
  <si>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</si>
  <si>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</si>
  <si>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</si>
  <si>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</si>
  <si>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</si>
  <si>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</si>
  <si>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</si>
  <si>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</si>
  <si>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</si>
  <si>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</si>
  <si>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</si>
  <si>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</si>
  <si>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</si>
  <si>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</si>
  <si>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</si>
  <si>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</si>
  <si>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</si>
  <si>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</si>
  <si>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</si>
  <si>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</si>
  <si>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</si>
  <si>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</si>
  <si>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</si>
  <si>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</si>
  <si>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</si>
  <si>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</si>
  <si>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</si>
  <si>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</si>
  <si>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</si>
  <si>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</si>
  <si>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</si>
  <si>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</si>
  <si>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</si>
  <si>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</si>
  <si>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</si>
  <si>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</si>
  <si>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</si>
  <si>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</si>
  <si>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</si>
  <si>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</si>
  <si>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</si>
  <si>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</si>
  <si>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</si>
  <si>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</si>
  <si>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</si>
  <si>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</si>
  <si>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</si>
  <si>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</si>
  <si>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</si>
  <si>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</si>
  <si>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</si>
  <si>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</si>
  <si>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</si>
  <si>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</si>
  <si>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</si>
  <si>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</si>
  <si>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</si>
  <si>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</si>
  <si>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</si>
  <si>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</si>
  <si>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</si>
  <si>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</si>
  <si>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</si>
  <si>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</si>
  <si>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</si>
  <si>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</si>
  <si>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</si>
  <si>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</si>
  <si>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</si>
  <si>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</si>
  <si>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</si>
  <si>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</si>
  <si>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</si>
  <si>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</si>
  <si>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</si>
  <si>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</si>
  <si>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</si>
  <si>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</si>
  <si>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</si>
  <si>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</si>
  <si>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</si>
  <si>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</si>
  <si>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</si>
  <si>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</si>
  <si>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</si>
  <si>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</si>
  <si>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</si>
  <si>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</si>
  <si>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</si>
  <si>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</si>
  <si>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</si>
  <si>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</si>
  <si>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</si>
  <si>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</si>
  <si>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</si>
  <si>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</si>
  <si>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</si>
  <si>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</si>
  <si>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</si>
  <si>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</si>
  <si>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</si>
  <si>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</si>
  <si>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</si>
  <si>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</si>
  <si>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</si>
  <si>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</si>
  <si>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</si>
  <si>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</si>
  <si>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</si>
  <si>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</si>
  <si>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</si>
  <si>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</si>
  <si>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</si>
  <si>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</si>
  <si>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</si>
  <si>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</si>
  <si>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</si>
  <si>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</si>
  <si>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</si>
  <si>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</si>
  <si>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</si>
  <si>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</si>
  <si>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</si>
  <si>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</si>
  <si>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</si>
  <si>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</si>
  <si>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</si>
  <si>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</si>
  <si>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</si>
  <si>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</si>
  <si>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</si>
  <si>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</si>
  <si>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</si>
  <si>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</si>
  <si>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</si>
  <si>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</si>
  <si>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</si>
  <si>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</si>
  <si>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</si>
  <si>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</si>
  <si>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</si>
  <si>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</si>
  <si>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</si>
  <si>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</si>
  <si>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</si>
  <si>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</si>
  <si>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</si>
  <si>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</si>
  <si>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</si>
  <si>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</si>
  <si>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</si>
  <si>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</si>
  <si>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</si>
  <si>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</si>
  <si>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</si>
  <si>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</si>
  <si>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</si>
  <si>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</si>
  <si>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</si>
  <si>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</si>
  <si>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</si>
  <si>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</si>
  <si>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</si>
  <si>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</si>
  <si>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</si>
  <si>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</si>
  <si>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</si>
  <si>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</si>
  <si>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</si>
  <si>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</si>
  <si>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</si>
  <si>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</si>
  <si>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</si>
  <si>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</si>
  <si>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</si>
  <si>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</si>
  <si>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</si>
  <si>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</si>
  <si>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</si>
  <si>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</si>
  <si>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</si>
  <si>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</si>
  <si>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</si>
  <si>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</si>
  <si>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</si>
  <si>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</si>
  <si>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</si>
  <si>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</si>
  <si>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</si>
  <si>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</si>
  <si>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</si>
  <si>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</si>
  <si>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</si>
  <si>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</si>
  <si>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</si>
  <si>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</si>
  <si>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</si>
  <si>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</si>
  <si>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</si>
  <si>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</si>
  <si>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</si>
  <si>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</si>
  <si>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</si>
  <si>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</si>
  <si>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</si>
  <si>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</si>
  <si>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</si>
  <si>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</si>
  <si>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</si>
  <si>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</si>
  <si>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</si>
  <si>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</si>
  <si>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</si>
  <si>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</si>
  <si>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</si>
  <si>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</si>
  <si>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</si>
  <si>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</si>
  <si>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</si>
  <si>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</si>
  <si>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</si>
  <si>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</si>
  <si>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</si>
  <si>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</si>
  <si>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</si>
  <si>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</si>
  <si>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</si>
  <si>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</si>
  <si>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</si>
  <si>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</si>
  <si>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</si>
  <si>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</si>
  <si>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</si>
  <si>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</si>
  <si>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</si>
  <si>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</si>
  <si>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</si>
  <si>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</si>
  <si>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</si>
  <si>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</si>
  <si>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</si>
  <si>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</si>
  <si>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</si>
  <si>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</si>
  <si>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</si>
  <si>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</si>
  <si>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</si>
  <si>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</si>
  <si>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</si>
  <si>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</si>
  <si>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</si>
  <si>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</si>
  <si>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</si>
  <si>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</si>
  <si>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</si>
  <si>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</si>
  <si>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</si>
  <si>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</si>
  <si>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</si>
  <si>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</si>
  <si>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</si>
  <si>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</si>
  <si>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</si>
  <si>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</si>
  <si>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</si>
  <si>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</si>
  <si>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</si>
  <si>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</si>
  <si>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</si>
  <si>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</si>
  <si>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</si>
  <si>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</si>
  <si>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</si>
  <si>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</si>
  <si>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</si>
  <si>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</si>
  <si>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</si>
  <si>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</si>
  <si>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</si>
  <si>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</si>
  <si>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</si>
  <si>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</si>
  <si>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</si>
  <si>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</si>
  <si>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</si>
  <si>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</si>
  <si>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</si>
  <si>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</si>
  <si>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</si>
  <si>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</si>
  <si>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</si>
  <si>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</si>
  <si>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</si>
  <si>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</si>
  <si>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</si>
  <si>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</si>
  <si>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</si>
  <si>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</si>
  <si>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</si>
  <si>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</si>
  <si>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</si>
  <si>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</si>
  <si>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</si>
  <si>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</si>
  <si>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</si>
  <si>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</si>
  <si>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</si>
  <si>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</si>
  <si>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</si>
  <si>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</si>
  <si>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</si>
  <si>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</si>
  <si>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</si>
  <si>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</si>
  <si>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</si>
  <si>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</si>
  <si>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</si>
  <si>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</si>
  <si>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</si>
  <si>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</si>
  <si>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</si>
  <si>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</si>
  <si>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</si>
  <si>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</si>
  <si>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</si>
  <si>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</si>
  <si>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</si>
  <si>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</si>
  <si>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</si>
  <si>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</si>
  <si>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</si>
  <si>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</si>
  <si>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</si>
  <si>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</si>
  <si>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</si>
  <si>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</si>
  <si>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</si>
  <si>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</si>
  <si>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</si>
  <si>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</si>
  <si>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</si>
  <si>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</si>
  <si>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</si>
  <si>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</si>
  <si>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</si>
  <si>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</si>
  <si>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</si>
  <si>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</si>
  <si>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</si>
  <si>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</si>
  <si>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</si>
  <si>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</si>
  <si>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</si>
  <si>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</si>
  <si>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</si>
  <si>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</si>
  <si>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</si>
  <si>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</si>
  <si>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</si>
  <si>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</si>
  <si>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</si>
  <si>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</si>
  <si>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</si>
  <si>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</si>
  <si>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</si>
  <si>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</si>
  <si>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</si>
  <si>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</si>
  <si>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</si>
  <si>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</si>
  <si>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</si>
  <si>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</si>
  <si>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</si>
  <si>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</si>
  <si>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</si>
  <si>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</si>
  <si>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</si>
  <si>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</si>
  <si>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</si>
  <si>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</si>
  <si>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</si>
  <si>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</si>
  <si>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</si>
  <si>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</si>
  <si>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</si>
  <si>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</si>
  <si>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</si>
  <si>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</si>
  <si>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</si>
  <si>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</si>
  <si>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</si>
  <si>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</si>
  <si>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</si>
  <si>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</si>
  <si>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</si>
  <si>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</si>
  <si>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</si>
  <si>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</si>
  <si>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</si>
  <si>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</si>
  <si>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</si>
  <si>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</si>
  <si>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</si>
  <si>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</si>
  <si>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</si>
  <si>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</si>
  <si>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</si>
  <si>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</si>
  <si>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</si>
  <si>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</si>
  <si>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</si>
  <si>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</si>
  <si>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</si>
  <si>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</si>
  <si>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</si>
  <si>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</si>
  <si>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</si>
  <si>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</si>
  <si>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</si>
  <si>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</si>
  <si>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</si>
  <si>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</si>
  <si>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</si>
  <si>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</si>
  <si>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</si>
  <si>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</si>
  <si>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</si>
  <si>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</si>
  <si>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</si>
  <si>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</si>
  <si>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</si>
  <si>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</si>
  <si>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</si>
  <si>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</si>
  <si>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</si>
  <si>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</si>
  <si>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</si>
  <si>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</si>
  <si>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</si>
  <si>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</si>
  <si>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</si>
  <si>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</si>
  <si>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</si>
  <si>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</si>
  <si>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</si>
  <si>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</si>
  <si>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</si>
  <si>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</si>
  <si>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</si>
  <si>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</si>
  <si>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</si>
  <si>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</si>
  <si>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</si>
  <si>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</si>
  <si>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</si>
  <si>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</si>
  <si>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</si>
  <si>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</si>
  <si>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</si>
  <si>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</si>
  <si>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</si>
  <si>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</si>
  <si>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</si>
  <si>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</si>
  <si>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</si>
  <si>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</si>
  <si>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</si>
  <si>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</si>
  <si>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</si>
  <si>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</si>
  <si>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</si>
  <si>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</si>
  <si>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</si>
  <si>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</si>
  <si>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</si>
  <si>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</si>
  <si>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</si>
  <si>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</si>
  <si>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</si>
  <si>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</si>
  <si>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</si>
  <si>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</si>
  <si>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</si>
  <si>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</si>
  <si>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</si>
  <si>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</si>
  <si>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</si>
  <si>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</si>
  <si>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</si>
  <si>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</si>
  <si>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</si>
  <si>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</si>
  <si>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</si>
  <si>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</si>
  <si>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</si>
  <si>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</si>
  <si>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</si>
  <si>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</si>
  <si>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</si>
  <si>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</si>
  <si>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</si>
  <si>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</si>
  <si>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</si>
  <si>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</si>
  <si>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</si>
  <si>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</si>
  <si>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</si>
  <si>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</si>
  <si>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</si>
  <si>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</si>
  <si>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</si>
  <si>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</si>
  <si>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</si>
  <si>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</si>
  <si>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</si>
  <si>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</si>
  <si>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</si>
  <si>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</si>
  <si>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</si>
  <si>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</si>
  <si>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</si>
  <si>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</si>
  <si>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</si>
  <si>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</si>
  <si>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</si>
  <si>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</si>
  <si>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</si>
  <si>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</si>
  <si>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</si>
  <si>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</si>
  <si>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</si>
  <si>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</si>
  <si>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</si>
  <si>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</si>
  <si>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</si>
  <si>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</si>
  <si>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</si>
  <si>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</si>
  <si>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</si>
  <si>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</si>
  <si>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</si>
  <si>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</si>
  <si>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</si>
  <si>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</si>
  <si>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</si>
  <si>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</si>
  <si>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</si>
  <si>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</si>
  <si>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</si>
  <si>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</si>
  <si>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</si>
  <si>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</si>
  <si>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</si>
  <si>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</si>
  <si>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</si>
  <si>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</si>
  <si>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</si>
  <si>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</si>
  <si>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</si>
  <si>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</si>
  <si>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</si>
  <si>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</si>
  <si>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</si>
  <si>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</si>
  <si>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</si>
  <si>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</si>
  <si>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</si>
  <si>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</si>
  <si>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</si>
  <si>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</si>
  <si>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</si>
  <si>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</si>
  <si>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</si>
  <si>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</si>
  <si>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</si>
  <si>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</si>
  <si>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</si>
  <si>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</si>
  <si>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</si>
  <si>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</si>
  <si>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</si>
  <si>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</si>
  <si>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</si>
  <si>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</si>
  <si>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</si>
  <si>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</si>
  <si>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</si>
  <si>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</si>
  <si>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</si>
  <si>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</si>
  <si>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</si>
  <si>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</si>
  <si>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</si>
  <si>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</si>
  <si>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</si>
  <si>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</si>
  <si>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</si>
  <si>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</si>
  <si>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</si>
  <si>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</si>
  <si>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</si>
  <si>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</si>
  <si>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</si>
  <si>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</si>
  <si>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</si>
  <si>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</si>
  <si>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</si>
  <si>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</si>
  <si>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</si>
  <si>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</si>
  <si>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</si>
  <si>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</si>
  <si>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</si>
  <si>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</si>
  <si>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</si>
  <si>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</si>
  <si>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</si>
  <si>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</si>
  <si>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</si>
  <si>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</si>
  <si>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</si>
  <si>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</si>
  <si>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</si>
  <si>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</si>
  <si>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</si>
  <si>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</si>
  <si>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</si>
  <si>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</si>
  <si>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</si>
  <si>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</si>
  <si>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</si>
  <si>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</si>
  <si>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</si>
  <si>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</si>
  <si>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</si>
  <si>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</si>
  <si>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</si>
  <si>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</si>
  <si>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</si>
  <si>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</si>
  <si>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</si>
  <si>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</si>
  <si>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</si>
  <si>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</si>
  <si>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</si>
  <si>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</si>
  <si>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</si>
  <si>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</si>
  <si>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</si>
  <si>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</si>
  <si>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</si>
  <si>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</si>
  <si>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</si>
  <si>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</si>
  <si>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</si>
  <si>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</si>
  <si>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</si>
  <si>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</si>
  <si>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</si>
  <si>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</si>
  <si>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</si>
  <si>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</si>
  <si>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</si>
  <si>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</si>
  <si>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</si>
  <si>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</si>
  <si>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</si>
  <si>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</si>
  <si>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</si>
  <si>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</si>
  <si>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</si>
  <si>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</si>
  <si>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</si>
  <si>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</si>
  <si>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</si>
  <si>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</si>
  <si>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</si>
  <si>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</si>
  <si>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</si>
  <si>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</si>
  <si>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</si>
  <si>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</si>
  <si>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</si>
  <si>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</si>
  <si>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</si>
  <si>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</si>
  <si>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</si>
  <si>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</si>
  <si>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</si>
  <si>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</si>
  <si>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</si>
  <si>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</si>
  <si>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</si>
  <si>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</si>
  <si>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</si>
  <si>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</si>
  <si>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</si>
  <si>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</si>
  <si>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</si>
  <si>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</si>
  <si>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</si>
  <si>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</si>
  <si>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</si>
  <si>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</si>
  <si>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</si>
  <si>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</si>
  <si>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</si>
  <si>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</si>
  <si>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</si>
  <si>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</si>
  <si>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</si>
  <si>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</si>
  <si>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</si>
  <si>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</si>
  <si>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</si>
  <si>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</si>
  <si>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</si>
  <si>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</si>
  <si>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</si>
  <si>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</si>
  <si>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</si>
  <si>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</si>
  <si>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</si>
  <si>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</si>
  <si>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</si>
  <si>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</si>
  <si>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</si>
  <si>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</si>
  <si>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</si>
  <si>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</si>
  <si>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</si>
  <si>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</si>
  <si>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</si>
  <si>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</si>
  <si>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</si>
  <si>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</si>
  <si>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</si>
  <si>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</si>
  <si>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</si>
  <si>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</si>
  <si>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</si>
  <si>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</si>
  <si>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</si>
  <si>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</si>
  <si>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</si>
  <si>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</si>
  <si>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</si>
  <si>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</si>
  <si>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</si>
  <si>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</si>
  <si>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</si>
  <si>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</si>
  <si>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</si>
  <si>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</si>
  <si>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</si>
  <si>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</si>
  <si>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</si>
  <si>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</si>
  <si>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</si>
  <si>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</si>
  <si>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</si>
  <si>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</si>
  <si>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</si>
  <si>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</si>
  <si>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</si>
  <si>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</si>
  <si>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</si>
  <si>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</si>
  <si>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</si>
  <si>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</si>
  <si>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</si>
  <si>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</si>
  <si>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</si>
  <si>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</si>
  <si>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</si>
  <si>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</si>
  <si>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</si>
  <si>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</si>
  <si>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</si>
  <si>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</si>
  <si>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</si>
  <si>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</si>
  <si>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</si>
  <si>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</si>
  <si>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</si>
  <si>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</si>
  <si>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</si>
  <si>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</si>
  <si>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</si>
  <si>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</si>
  <si>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</si>
  <si>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</si>
  <si>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</si>
  <si>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</si>
  <si>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</si>
  <si>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</si>
  <si>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</si>
  <si>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</si>
  <si>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</si>
  <si>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</si>
  <si>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</si>
  <si>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</si>
  <si>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</si>
  <si>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</si>
  <si>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</si>
  <si>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</si>
  <si>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</si>
  <si>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</si>
  <si>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</si>
  <si>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</si>
  <si>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</si>
  <si>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</si>
  <si>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</si>
  <si>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</si>
  <si>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</si>
  <si>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</si>
  <si>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</si>
  <si>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</si>
  <si>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</si>
  <si>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</si>
  <si>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</si>
  <si>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</si>
  <si>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</si>
  <si>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</si>
  <si>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</si>
  <si>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</si>
  <si>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</si>
  <si>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</si>
  <si>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</si>
  <si>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</si>
  <si>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</si>
  <si>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</si>
  <si>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</si>
  <si>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</si>
  <si>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</si>
  <si>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</si>
  <si>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</si>
  <si>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</si>
  <si>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</si>
  <si>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</si>
  <si>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</si>
  <si>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</si>
  <si>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</si>
  <si>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</si>
  <si>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</si>
  <si>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</si>
  <si>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</si>
  <si>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</si>
  <si>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</si>
  <si>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</si>
  <si>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</si>
  <si>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</si>
  <si>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</si>
  <si>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</si>
  <si>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</si>
  <si>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</si>
  <si>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</si>
  <si>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</si>
  <si>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</si>
  <si>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</si>
  <si>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</si>
  <si>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</si>
  <si>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</si>
  <si>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</si>
  <si>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</si>
  <si>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</si>
  <si>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</si>
  <si>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</si>
  <si>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</si>
  <si>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</si>
  <si>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</si>
  <si>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</si>
  <si>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</si>
  <si>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</si>
  <si>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</si>
  <si>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</si>
  <si>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</si>
  <si>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</si>
  <si>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</si>
  <si>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</si>
  <si>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</si>
  <si>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</si>
  <si>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</si>
  <si>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</si>
  <si>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</si>
  <si>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</si>
  <si>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</si>
  <si>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</si>
  <si>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</si>
  <si>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</si>
  <si>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</si>
  <si>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</si>
  <si>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</si>
  <si>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</si>
  <si>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</si>
  <si>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</si>
  <si>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</si>
  <si>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</si>
  <si>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</si>
  <si>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</si>
  <si>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</si>
  <si>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</si>
  <si>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</si>
  <si>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</si>
  <si>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</si>
  <si>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</si>
  <si>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</si>
  <si>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</si>
  <si>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</si>
  <si>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</si>
  <si>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</si>
  <si>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</si>
  <si>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</si>
  <si>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</si>
  <si>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</si>
  <si>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</si>
  <si>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</si>
  <si>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</si>
  <si>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</si>
  <si>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</si>
  <si>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</si>
  <si>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</si>
  <si>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</si>
  <si>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</si>
  <si>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</si>
  <si>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</si>
  <si>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</si>
  <si>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</si>
  <si>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</si>
  <si>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</si>
  <si>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</si>
  <si>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</si>
  <si>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</si>
  <si>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</si>
  <si>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</si>
  <si>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</si>
  <si>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</si>
  <si>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</si>
  <si>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</si>
  <si>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</si>
  <si>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</si>
  <si>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</si>
  <si>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</si>
  <si>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</si>
  <si>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</si>
  <si>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</si>
  <si>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</si>
  <si>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</si>
  <si>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</si>
  <si>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</si>
  <si>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</si>
  <si>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</si>
  <si>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</si>
  <si>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</si>
  <si>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</si>
  <si>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</si>
  <si>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</si>
  <si>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</si>
  <si>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</si>
  <si>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</si>
  <si>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</si>
  <si>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</si>
  <si>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</si>
  <si>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</si>
  <si>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</si>
  <si>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</si>
  <si>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</si>
  <si>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</si>
  <si>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</si>
  <si>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</si>
  <si>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</si>
  <si>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</si>
  <si>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</si>
  <si>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</si>
  <si>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</si>
  <si>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</si>
  <si>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</si>
  <si>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</si>
  <si>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</si>
  <si>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</si>
  <si>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</si>
  <si>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</si>
  <si>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</si>
  <si>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</si>
  <si>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</si>
  <si>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</si>
  <si>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</si>
  <si>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</si>
  <si>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</si>
  <si>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</si>
  <si>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</si>
  <si>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</si>
  <si>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</si>
  <si>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</si>
  <si>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</si>
  <si>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</si>
  <si>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</si>
  <si>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</si>
  <si>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</si>
  <si>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</si>
  <si>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</si>
  <si>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</si>
  <si>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</si>
  <si>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</si>
  <si>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</si>
  <si>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</si>
  <si>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</si>
  <si>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</si>
  <si>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</si>
  <si>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</si>
  <si>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</si>
  <si>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</si>
  <si>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</si>
  <si>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</si>
  <si>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</si>
  <si>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</si>
  <si>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</si>
  <si>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</si>
  <si>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</si>
  <si>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</si>
  <si>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</si>
  <si>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</si>
  <si>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</si>
  <si>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</si>
  <si>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</si>
  <si>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</si>
  <si>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</si>
  <si>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</si>
  <si>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</si>
  <si>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</si>
  <si>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</si>
  <si>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</si>
  <si>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</si>
  <si>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</si>
  <si>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</si>
  <si>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</si>
  <si>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</si>
  <si>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</si>
  <si>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</si>
  <si>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</si>
  <si>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</si>
  <si>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</si>
  <si>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</si>
  <si>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</si>
  <si>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</si>
  <si>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</si>
  <si>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</si>
  <si>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</si>
  <si>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</si>
  <si>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</si>
  <si>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</si>
  <si>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</si>
  <si>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</si>
  <si>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</si>
  <si>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</si>
  <si>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</si>
  <si>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</si>
  <si>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</si>
  <si>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</si>
  <si>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</si>
  <si>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</si>
  <si>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</si>
  <si>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</si>
  <si>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</si>
  <si>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</si>
  <si>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</si>
  <si>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</si>
  <si>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</si>
  <si>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</si>
  <si>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</si>
  <si>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</si>
  <si>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</si>
  <si>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</si>
  <si>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</si>
  <si>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</si>
  <si>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</si>
  <si>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</si>
  <si>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</si>
  <si>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</si>
  <si>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</si>
  <si>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</si>
  <si>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</si>
  <si>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</si>
  <si>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</si>
  <si>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</si>
  <si>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</si>
  <si>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</si>
  <si>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</si>
  <si>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</si>
  <si>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</si>
  <si>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</si>
  <si>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</si>
  <si>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</si>
  <si>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</si>
  <si>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</si>
  <si>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</si>
  <si>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</si>
  <si>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</si>
  <si>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</si>
  <si>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</si>
  <si>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</si>
  <si>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</si>
  <si>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</si>
  <si>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</si>
  <si>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</si>
  <si>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</si>
  <si>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</si>
  <si>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</si>
  <si>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</si>
  <si>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</si>
  <si>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</si>
  <si>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</si>
  <si>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</si>
  <si>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</si>
  <si>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</si>
  <si>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</si>
  <si>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</si>
  <si>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</si>
  <si>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</si>
  <si>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</si>
  <si>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</si>
  <si>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</si>
  <si>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</si>
  <si>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</si>
  <si>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</si>
  <si>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</si>
  <si>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</si>
  <si>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</si>
  <si>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</si>
  <si>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</si>
  <si>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</si>
  <si>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</si>
  <si>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</si>
  <si>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</si>
  <si>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</si>
  <si>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</si>
  <si>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</si>
  <si>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</si>
  <si>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</si>
  <si>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</si>
  <si>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</si>
  <si>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</si>
  <si>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</si>
  <si>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</si>
  <si>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</si>
  <si>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</si>
  <si>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</si>
  <si>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</si>
  <si>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</si>
  <si>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</si>
  <si>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</si>
  <si>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</si>
  <si>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</si>
  <si>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</si>
  <si>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</si>
  <si>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</si>
  <si>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</si>
  <si>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</si>
  <si>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</si>
  <si>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</si>
  <si>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</si>
  <si>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</si>
  <si>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</si>
  <si>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</si>
  <si>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</si>
  <si>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</si>
  <si>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</si>
  <si>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</si>
  <si>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</si>
  <si>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</si>
  <si>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</si>
  <si>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</si>
  <si>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</si>
  <si>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</si>
  <si>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</si>
  <si>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</si>
  <si>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</si>
  <si>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</si>
  <si>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</si>
  <si>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</si>
  <si>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</si>
  <si>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</si>
  <si>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</si>
  <si>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</si>
  <si>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</si>
  <si>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</si>
  <si>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</si>
  <si>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</si>
  <si>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</si>
  <si>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</si>
  <si>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</si>
  <si>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</si>
  <si>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</si>
  <si>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</si>
  <si>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</si>
  <si>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</si>
  <si>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</si>
  <si>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</si>
  <si>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</si>
  <si>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</si>
  <si>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</si>
  <si>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</si>
  <si>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</si>
  <si>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</si>
  <si>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</si>
  <si>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</si>
  <si>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</si>
  <si>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</si>
  <si>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</si>
  <si>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</si>
  <si>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</si>
  <si>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</si>
  <si>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</si>
  <si>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</si>
  <si>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</si>
  <si>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</si>
  <si>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</si>
  <si>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</si>
  <si>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</si>
  <si>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</si>
  <si>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</si>
  <si>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</si>
  <si>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</si>
  <si>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</si>
  <si>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</si>
  <si>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</si>
  <si>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</si>
  <si>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</si>
  <si>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</si>
  <si>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</si>
  <si>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</si>
  <si>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</si>
  <si>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</si>
  <si>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</si>
  <si>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</si>
  <si>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</si>
  <si>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</si>
  <si>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</si>
  <si>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</si>
  <si>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</si>
  <si>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</si>
  <si>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</si>
  <si>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</si>
  <si>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</si>
  <si>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</si>
  <si>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</si>
  <si>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</si>
  <si>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</si>
  <si>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</si>
  <si>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</si>
  <si>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</si>
  <si>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</si>
  <si>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</si>
  <si>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</si>
  <si>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</si>
  <si>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</si>
  <si>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</si>
  <si>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</si>
  <si>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</si>
  <si>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</si>
  <si>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</si>
  <si>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</si>
  <si>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</si>
  <si>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</si>
  <si>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</si>
  <si>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</si>
  <si>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</si>
  <si>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</si>
  <si>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</si>
  <si>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</si>
  <si>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</si>
  <si>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</si>
  <si>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</si>
  <si>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</si>
  <si>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</si>
  <si>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</si>
  <si>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</si>
  <si>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</si>
  <si>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</si>
  <si>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</si>
  <si>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</si>
  <si>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</si>
  <si>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</si>
  <si>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</si>
  <si>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</si>
  <si>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</si>
  <si>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</si>
  <si>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</si>
  <si>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</si>
  <si>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</si>
  <si>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</si>
  <si>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</si>
  <si>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</si>
  <si>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</si>
  <si>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</si>
  <si>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</si>
  <si>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</si>
  <si>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</si>
  <si>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</si>
  <si>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</si>
  <si>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</si>
  <si>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</si>
  <si>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</si>
  <si>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</si>
  <si>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</si>
  <si>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</si>
  <si>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</si>
  <si>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</si>
  <si>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</si>
  <si>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</si>
  <si>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</si>
  <si>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</si>
  <si>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</si>
  <si>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</si>
  <si>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</si>
  <si>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</si>
  <si>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</si>
  <si>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</si>
  <si>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</si>
  <si>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</si>
  <si>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</si>
  <si>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</si>
  <si>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</si>
  <si>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</si>
  <si>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</si>
  <si>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</si>
  <si>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</si>
  <si>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</si>
  <si>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</si>
  <si>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</si>
  <si>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</si>
  <si>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</si>
  <si>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</si>
  <si>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</si>
  <si>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</si>
  <si>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</si>
  <si>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</si>
  <si>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</si>
  <si>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</si>
  <si>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</si>
  <si>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</si>
  <si>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</si>
  <si>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</si>
  <si>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</si>
  <si>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</si>
  <si>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</si>
  <si>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</si>
  <si>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</si>
  <si>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</si>
  <si>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</si>
  <si>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</si>
  <si>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</si>
  <si>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</si>
  <si>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</si>
  <si>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</si>
  <si>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</si>
  <si>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</si>
  <si>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</si>
  <si>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</si>
  <si>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</si>
  <si>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</si>
  <si>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</si>
  <si>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</si>
  <si>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</si>
  <si>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</si>
  <si>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</si>
  <si>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</si>
  <si>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</si>
  <si>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</si>
  <si>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</si>
  <si>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</si>
  <si>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</si>
  <si>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</si>
  <si>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</si>
  <si>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</si>
  <si>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</si>
  <si>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</si>
  <si>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</si>
  <si>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</si>
  <si>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</si>
  <si>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</si>
  <si>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</si>
  <si>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</si>
  <si>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</si>
  <si>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</si>
  <si>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</si>
  <si>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</si>
  <si>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</si>
  <si>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</si>
  <si>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</si>
  <si>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</si>
  <si>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</si>
  <si>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</si>
  <si>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</si>
  <si>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</si>
  <si>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</si>
  <si>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</si>
  <si>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</si>
  <si>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</si>
  <si>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</si>
  <si>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</si>
  <si>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</si>
  <si>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</si>
  <si>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</si>
  <si>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</si>
  <si>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</si>
  <si>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</si>
  <si>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</si>
  <si>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</si>
  <si>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</si>
  <si>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</si>
  <si>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</si>
  <si>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</si>
  <si>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</si>
  <si>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</si>
  <si>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</si>
  <si>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</si>
  <si>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</si>
  <si>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</si>
  <si>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</si>
  <si>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</si>
  <si>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</si>
  <si>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</si>
  <si>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</si>
  <si>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</si>
  <si>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</si>
  <si>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</si>
  <si>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</si>
  <si>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</si>
  <si>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</si>
  <si>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</si>
  <si>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</si>
  <si>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</si>
  <si>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</si>
  <si>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</si>
  <si>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</si>
  <si>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</si>
  <si>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</si>
  <si>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</si>
  <si>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</si>
  <si>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</si>
  <si>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</si>
  <si>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</si>
  <si>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</si>
  <si>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</si>
  <si>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</si>
  <si>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</si>
  <si>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</si>
  <si>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</si>
  <si>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</si>
  <si>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</si>
  <si>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</si>
  <si>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</si>
  <si>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</si>
  <si>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</si>
  <si>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</si>
  <si>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</si>
  <si>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</si>
  <si>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</si>
  <si>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</si>
  <si>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</si>
  <si>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</si>
  <si>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</si>
  <si>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</si>
  <si>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</si>
  <si>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</si>
  <si>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</si>
  <si>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</si>
  <si>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</si>
  <si>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</si>
  <si>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</si>
  <si>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</si>
  <si>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</si>
  <si>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</si>
  <si>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</si>
  <si>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</si>
  <si>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</si>
  <si>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</si>
  <si>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</si>
  <si>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</si>
  <si>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</si>
  <si>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</si>
  <si>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</si>
  <si>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</si>
  <si>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</si>
  <si>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</si>
  <si>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</si>
  <si>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</si>
  <si>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</si>
  <si>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</si>
  <si>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</si>
  <si>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</si>
  <si>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</si>
  <si>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</si>
  <si>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</si>
  <si>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</si>
  <si>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</si>
  <si>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</si>
  <si>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</si>
  <si>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</si>
  <si>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</si>
  <si>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</si>
  <si>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</si>
  <si>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</si>
  <si>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</si>
  <si>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</si>
  <si>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</si>
  <si>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</si>
  <si>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</si>
  <si>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</si>
  <si>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</si>
  <si>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</si>
  <si>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</si>
  <si>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</si>
  <si>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</si>
  <si>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</si>
  <si>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</si>
  <si>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</si>
  <si>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</si>
  <si>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</si>
  <si>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</si>
  <si>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</si>
  <si>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</si>
  <si>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</si>
  <si>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</si>
  <si>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</si>
  <si>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</si>
  <si>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</si>
  <si>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</si>
  <si>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</si>
  <si>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</si>
  <si>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</si>
  <si>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</si>
  <si>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</si>
  <si>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</si>
  <si>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</si>
  <si>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</si>
  <si>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</si>
  <si>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</si>
  <si>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</si>
  <si>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</si>
  <si>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</si>
  <si>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</si>
  <si>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</si>
  <si>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</si>
  <si>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</si>
  <si>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</si>
  <si>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</si>
  <si>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</si>
  <si>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</si>
  <si>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</si>
  <si>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</si>
  <si>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</si>
  <si>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</si>
  <si>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</si>
  <si>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</si>
  <si>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</si>
  <si>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</si>
  <si>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</si>
  <si>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</si>
  <si>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</si>
  <si>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</si>
  <si>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</si>
  <si>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</si>
  <si>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</si>
  <si>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</si>
  <si>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</si>
  <si>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</si>
  <si>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</si>
  <si>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</si>
  <si>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</si>
  <si>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</si>
  <si>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</si>
  <si>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</si>
  <si>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</si>
  <si>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</si>
  <si>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</si>
  <si>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</si>
  <si>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</si>
  <si>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</si>
  <si>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</si>
  <si>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</si>
  <si>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</si>
  <si>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</si>
  <si>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</si>
  <si>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</si>
  <si>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</si>
  <si>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</si>
  <si>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</si>
  <si>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</si>
  <si>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</si>
  <si>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</si>
  <si>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</si>
  <si>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</si>
  <si>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</si>
  <si>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</si>
  <si>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</si>
  <si>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</si>
  <si>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</si>
  <si>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</si>
  <si>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</si>
  <si>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</si>
  <si>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</si>
  <si>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</si>
  <si>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</si>
  <si>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</si>
  <si>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</si>
  <si>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</si>
  <si>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</si>
  <si>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</si>
  <si>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</si>
  <si>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</si>
  <si>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</si>
  <si>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</si>
  <si>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</si>
  <si>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</si>
  <si>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</si>
  <si>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</si>
  <si>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</si>
  <si>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</si>
  <si>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</si>
  <si>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</si>
  <si>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</si>
  <si>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</si>
  <si>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</si>
  <si>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</si>
  <si>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</si>
  <si>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</si>
  <si>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</si>
  <si>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</si>
  <si>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</si>
  <si>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</si>
  <si>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</si>
  <si>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</si>
  <si>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</si>
  <si>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</si>
  <si>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</si>
  <si>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</si>
  <si>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</si>
  <si>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</si>
  <si>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</si>
  <si>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</si>
  <si>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</si>
  <si>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</si>
  <si>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</si>
  <si>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</si>
  <si>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</si>
  <si>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</si>
  <si>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</si>
  <si>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</si>
  <si>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</si>
  <si>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</si>
  <si>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</si>
  <si>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</si>
  <si>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</si>
  <si>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</si>
  <si>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</si>
  <si>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</si>
  <si>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</si>
  <si>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</si>
  <si>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</si>
  <si>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</si>
  <si>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</si>
  <si>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</si>
  <si>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</si>
  <si>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</si>
  <si>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</si>
  <si>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</si>
  <si>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</si>
  <si>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</si>
  <si>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</si>
  <si>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</si>
  <si>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</si>
  <si>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</si>
  <si>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</si>
  <si>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</si>
  <si>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</si>
  <si>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</si>
  <si>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</si>
  <si>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</si>
  <si>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</si>
  <si>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</si>
  <si>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</si>
  <si>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</si>
  <si>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</si>
  <si>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</si>
  <si>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</si>
  <si>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</si>
  <si>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</si>
  <si>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</si>
  <si>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</si>
  <si>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</si>
  <si>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</si>
  <si>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</si>
  <si>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</si>
  <si>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</si>
  <si>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</si>
  <si>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</si>
  <si>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</si>
  <si>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</si>
  <si>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</si>
  <si>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</si>
  <si>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</si>
  <si>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</si>
  <si>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</si>
  <si>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</si>
  <si>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</si>
  <si>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</si>
  <si>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</si>
  <si>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</si>
  <si>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</si>
  <si>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</si>
  <si>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</si>
  <si>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</si>
  <si>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</si>
  <si>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</si>
  <si>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</si>
  <si>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</si>
  <si>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</si>
  <si>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</si>
  <si>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</si>
  <si>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</si>
  <si>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</si>
  <si>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</si>
  <si>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</si>
  <si>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</si>
  <si>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</si>
  <si>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</si>
  <si>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</si>
  <si>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</si>
  <si>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</si>
  <si>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</si>
  <si>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</si>
  <si>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</si>
  <si>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</si>
  <si>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</si>
  <si>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</si>
  <si>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</si>
  <si>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</si>
  <si>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</si>
  <si>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</si>
  <si>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</si>
  <si>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</si>
  <si>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</si>
  <si>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</si>
  <si>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</si>
  <si>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</si>
  <si>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</si>
  <si>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</si>
  <si>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</si>
  <si>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</si>
  <si>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</si>
  <si>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</si>
  <si>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</si>
  <si>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</si>
  <si>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</si>
  <si>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</si>
  <si>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</si>
  <si>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</si>
  <si>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</si>
  <si>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</si>
  <si>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</si>
  <si>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</si>
  <si>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</si>
  <si>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</si>
  <si>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</si>
  <si>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</si>
  <si>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</si>
  <si>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</si>
  <si>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</si>
  <si>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</si>
  <si>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</si>
  <si>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</si>
  <si>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</si>
  <si>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</si>
  <si>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</si>
  <si>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</si>
  <si>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</si>
  <si>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</si>
  <si>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</si>
  <si>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</si>
  <si>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</si>
  <si>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</si>
  <si>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</si>
  <si>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</si>
  <si>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</si>
  <si>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</si>
  <si>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</si>
  <si>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</si>
  <si>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</si>
  <si>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</si>
  <si>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</si>
  <si>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</si>
  <si>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</si>
  <si>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</si>
  <si>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</si>
  <si>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</si>
  <si>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</si>
  <si>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</si>
  <si>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</si>
  <si>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</si>
  <si>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</si>
  <si>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</si>
  <si>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</si>
  <si>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</si>
  <si>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</si>
  <si>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</si>
  <si>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</si>
  <si>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</si>
  <si>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</si>
  <si>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</si>
  <si>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</si>
  <si>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</si>
  <si>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</si>
  <si>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</si>
  <si>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</si>
  <si>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</si>
  <si>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</si>
  <si>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</si>
  <si>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</si>
  <si>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</si>
  <si>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</si>
  <si>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</si>
  <si>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</si>
  <si>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</si>
  <si>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</si>
  <si>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</si>
  <si>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</si>
  <si>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</si>
  <si>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</si>
  <si>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</si>
  <si>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</si>
  <si>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</si>
  <si>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</si>
  <si>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</si>
  <si>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</si>
  <si>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</si>
  <si>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</si>
  <si>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</si>
  <si>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</si>
  <si>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</si>
  <si>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</si>
  <si>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</si>
  <si>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</si>
  <si>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</si>
  <si>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</si>
  <si>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</si>
  <si>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</si>
  <si>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</si>
  <si>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</si>
  <si>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</si>
  <si>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</si>
  <si>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</si>
  <si>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</si>
  <si>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</si>
  <si>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</si>
  <si>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</si>
  <si>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</si>
  <si>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</si>
  <si>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</si>
  <si>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</si>
  <si>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</si>
  <si>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</si>
  <si>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</si>
  <si>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</si>
  <si>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</si>
  <si>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</si>
  <si>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</si>
  <si>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</si>
  <si>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</si>
  <si>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</si>
  <si>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</si>
  <si>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</si>
  <si>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</si>
  <si>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</si>
  <si>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</si>
  <si>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</si>
  <si>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</si>
  <si>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</si>
  <si>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</si>
  <si>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</si>
  <si>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</si>
  <si>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</si>
  <si>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</si>
  <si>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</si>
  <si>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</si>
  <si>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</si>
  <si>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</si>
  <si>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</si>
  <si>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</si>
  <si>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</si>
  <si>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</si>
  <si>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</si>
  <si>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</si>
  <si>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</si>
  <si>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</si>
  <si>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</si>
  <si>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</si>
  <si>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</si>
  <si>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</si>
  <si>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</si>
  <si>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</si>
  <si>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</si>
  <si>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</si>
  <si>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</si>
  <si>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</si>
  <si>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</si>
  <si>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</si>
  <si>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</si>
  <si>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</si>
  <si>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</si>
  <si>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</si>
  <si>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</si>
  <si>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</si>
  <si>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</si>
  <si>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</si>
  <si>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</si>
  <si>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</si>
  <si>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</si>
  <si>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</si>
  <si>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</si>
  <si>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</si>
  <si>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</si>
  <si>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</si>
  <si>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</si>
  <si>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</si>
  <si>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</si>
  <si>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</si>
  <si>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</si>
  <si>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</si>
  <si>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</si>
  <si>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</si>
  <si>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</si>
  <si>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</si>
  <si>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</si>
  <si>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</si>
  <si>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</si>
  <si>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</si>
  <si>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</si>
  <si>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</si>
  <si>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</si>
  <si>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</si>
  <si>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</si>
  <si>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</si>
  <si>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</si>
  <si>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</si>
  <si>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</si>
  <si>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</si>
  <si>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</si>
  <si>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</si>
  <si>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</si>
  <si>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</si>
  <si>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</si>
  <si>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</si>
  <si>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</si>
  <si>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</si>
  <si>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</si>
  <si>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</si>
  <si>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</si>
  <si>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</si>
  <si>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</si>
  <si>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</si>
  <si>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</si>
  <si>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</si>
  <si>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</si>
  <si>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</si>
  <si>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</si>
  <si>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</si>
  <si>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</si>
  <si>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</si>
  <si>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</si>
  <si>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</si>
  <si>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</si>
  <si>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</si>
  <si>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</si>
  <si>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</si>
  <si>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</si>
  <si>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</si>
  <si>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</si>
  <si>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</si>
  <si>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</si>
  <si>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</si>
  <si>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</si>
  <si>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</si>
  <si>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</si>
  <si>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</si>
  <si>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</si>
  <si>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</si>
  <si>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</si>
  <si>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</si>
  <si>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</si>
  <si>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</si>
  <si>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</si>
  <si>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</si>
  <si>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</si>
  <si>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</si>
  <si>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</si>
  <si>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</si>
  <si>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</si>
  <si>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</si>
  <si>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</si>
  <si>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</si>
  <si>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</si>
  <si>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</si>
  <si>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</si>
  <si>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</si>
  <si>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</si>
  <si>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</si>
  <si>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</si>
  <si>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</si>
  <si>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</si>
  <si>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</si>
  <si>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</si>
  <si>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</si>
  <si>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</si>
  <si>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</si>
  <si>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</si>
  <si>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</si>
  <si>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</si>
  <si>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</si>
  <si>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</si>
  <si>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</si>
  <si>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</si>
  <si>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</si>
  <si>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</si>
  <si>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</si>
  <si>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</si>
  <si>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</si>
  <si>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</si>
  <si>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</si>
  <si>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</si>
  <si>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</si>
  <si>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</si>
  <si>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</si>
  <si>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</si>
  <si>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</si>
  <si>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</si>
  <si>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</si>
  <si>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</si>
  <si>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</si>
  <si>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</si>
  <si>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</si>
  <si>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</si>
  <si>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</si>
  <si>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</si>
  <si>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</si>
  <si>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</si>
  <si>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</si>
  <si>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</si>
  <si>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</si>
  <si>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</si>
  <si>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</si>
  <si>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</si>
  <si>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</si>
  <si>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</si>
  <si>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</si>
  <si>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</si>
  <si>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</si>
  <si>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</si>
  <si>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</si>
  <si>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</si>
  <si>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</si>
  <si>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</si>
  <si>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</si>
  <si>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</si>
  <si>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</si>
  <si>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</si>
  <si>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</si>
  <si>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</si>
  <si>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</si>
  <si>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</si>
  <si>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</si>
  <si>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</si>
  <si>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</si>
  <si>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</si>
  <si>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</si>
  <si>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</si>
  <si>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</si>
  <si>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</si>
  <si>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</si>
  <si>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</si>
  <si>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</si>
  <si>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</si>
  <si>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</si>
  <si>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</si>
  <si>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</si>
  <si>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</si>
  <si>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</si>
  <si>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</si>
  <si>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</si>
  <si>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</si>
  <si>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</si>
  <si>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</si>
  <si>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</si>
  <si>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</si>
  <si>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</si>
  <si>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</si>
  <si>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</si>
  <si>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</si>
  <si>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</si>
  <si>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</si>
  <si>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</si>
  <si>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</si>
  <si>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</si>
  <si>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</si>
  <si>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</si>
  <si>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</si>
  <si>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</si>
  <si>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</si>
  <si>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</si>
  <si>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</si>
  <si>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</si>
  <si>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</si>
  <si>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</si>
  <si>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</si>
  <si>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</si>
  <si>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</si>
  <si>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</si>
  <si>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</si>
  <si>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</si>
  <si>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</si>
  <si>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</si>
  <si>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</si>
  <si>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</si>
  <si>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</si>
  <si>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</si>
  <si>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</si>
  <si>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</si>
  <si>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</si>
  <si>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</si>
  <si>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</si>
  <si>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</si>
  <si>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</si>
  <si>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</si>
  <si>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</si>
  <si>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</si>
  <si>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</si>
  <si>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</si>
  <si>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</si>
  <si>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</si>
  <si>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</si>
  <si>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</si>
  <si>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</si>
  <si>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</si>
  <si>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</si>
  <si>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</si>
  <si>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</si>
  <si>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</si>
  <si>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</si>
  <si>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</si>
  <si>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</si>
  <si>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</si>
  <si>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</si>
  <si>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</si>
  <si>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</si>
  <si>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</si>
  <si>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</si>
  <si>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</si>
  <si>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</si>
  <si>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</si>
  <si>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</si>
  <si>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</si>
  <si>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</si>
  <si>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</si>
  <si>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</si>
  <si>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</si>
  <si>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</si>
  <si>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</si>
  <si>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</si>
  <si>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</si>
  <si>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</si>
  <si>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</si>
  <si>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</si>
  <si>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</si>
  <si>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</si>
  <si>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</si>
  <si>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</si>
  <si>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</si>
  <si>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</si>
  <si>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</si>
  <si>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</si>
  <si>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</si>
  <si>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</si>
  <si>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</si>
  <si>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</si>
  <si>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</si>
  <si>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</si>
  <si>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</si>
  <si>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</si>
  <si>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</si>
  <si>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</si>
  <si>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</si>
  <si>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</si>
  <si>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</si>
  <si>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</si>
  <si>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</si>
  <si>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</si>
  <si>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</si>
  <si>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</si>
  <si>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</si>
  <si>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</si>
  <si>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</si>
  <si>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</si>
  <si>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</si>
  <si>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</si>
  <si>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</si>
  <si>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</si>
  <si>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</si>
  <si>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</si>
  <si>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</si>
  <si>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</si>
  <si>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</si>
  <si>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</si>
  <si>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</si>
  <si>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</si>
  <si>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</si>
  <si>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</si>
  <si>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</si>
  <si>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</si>
  <si>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</si>
  <si>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</si>
  <si>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</si>
  <si>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</si>
  <si>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</si>
  <si>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</si>
  <si>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</si>
  <si>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</si>
  <si>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</si>
  <si>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</si>
  <si>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</si>
  <si>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</si>
  <si>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</si>
  <si>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</si>
  <si>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</si>
  <si>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</si>
  <si>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</si>
  <si>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</si>
  <si>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</si>
  <si>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</si>
  <si>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</si>
  <si>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</si>
  <si>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</si>
  <si>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</si>
  <si>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</si>
  <si>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</si>
  <si>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</si>
  <si>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</si>
  <si>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</si>
  <si>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</si>
  <si>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</si>
  <si>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</si>
  <si>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</si>
  <si>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</si>
  <si>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</si>
  <si>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</si>
  <si>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</si>
  <si>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</si>
  <si>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</si>
  <si>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</si>
  <si>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</si>
  <si>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</si>
  <si>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</si>
  <si>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</si>
  <si>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</si>
  <si>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</si>
  <si>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</si>
  <si>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</si>
  <si>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</si>
  <si>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</si>
  <si>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</si>
  <si>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</si>
  <si>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</si>
  <si>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</si>
  <si>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</si>
  <si>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</si>
  <si>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</si>
  <si>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</si>
  <si>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</si>
  <si>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</si>
  <si>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</si>
  <si>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</si>
  <si>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</si>
  <si>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</si>
  <si>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</si>
  <si>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</si>
  <si>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</si>
  <si>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</si>
  <si>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</si>
  <si>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</si>
  <si>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</si>
  <si>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</si>
  <si>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</si>
  <si>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</si>
  <si>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</si>
  <si>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</si>
  <si>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</si>
  <si>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</si>
  <si>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</si>
  <si>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</si>
  <si>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</si>
  <si>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</si>
  <si>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</si>
  <si>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</si>
  <si>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</si>
  <si>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</si>
  <si>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</si>
  <si>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</si>
  <si>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</si>
  <si>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</si>
  <si>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</si>
  <si>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</si>
  <si>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</si>
  <si>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</si>
  <si>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</si>
  <si>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</si>
  <si>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</si>
  <si>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</si>
  <si>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</si>
  <si>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</si>
  <si>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</si>
  <si>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</si>
  <si>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</si>
  <si>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</si>
  <si>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</si>
  <si>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</si>
  <si>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</si>
  <si>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</si>
  <si>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</si>
  <si>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</si>
  <si>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</si>
  <si>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</si>
  <si>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</si>
  <si>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</si>
  <si>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</si>
  <si>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</si>
  <si>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</si>
  <si>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</si>
  <si>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</si>
  <si>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</si>
  <si>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</si>
  <si>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</si>
  <si>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</si>
  <si>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</si>
  <si>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</si>
  <si>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</si>
  <si>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</si>
  <si>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</si>
  <si>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</si>
  <si>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</si>
  <si>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</si>
  <si>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</si>
  <si>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</si>
  <si>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</si>
  <si>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</si>
  <si>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</si>
  <si>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</si>
  <si>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</si>
  <si>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</si>
  <si>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</si>
  <si>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</si>
  <si>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</si>
  <si>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</si>
  <si>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</si>
  <si>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</si>
  <si>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</si>
  <si>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</si>
  <si>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</si>
  <si>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</si>
  <si>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</si>
  <si>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</si>
  <si>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</si>
  <si>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</si>
  <si>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</si>
  <si>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</si>
  <si>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</si>
  <si>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</si>
  <si>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</si>
  <si>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</si>
  <si>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</si>
  <si>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</si>
  <si>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</si>
  <si>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</si>
  <si>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</si>
  <si>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</si>
  <si>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</si>
  <si>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</si>
  <si>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</si>
  <si>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</si>
  <si>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</si>
  <si>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</si>
  <si>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</si>
  <si>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</si>
  <si>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</si>
  <si>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</si>
  <si>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</si>
  <si>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</si>
  <si>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</si>
  <si>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</si>
  <si>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</si>
  <si>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</si>
  <si>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</si>
  <si>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</si>
  <si>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</si>
  <si>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</si>
  <si>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</si>
  <si>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</si>
  <si>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</si>
  <si>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</si>
  <si>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</si>
  <si>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</si>
  <si>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</si>
  <si>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</si>
  <si>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</si>
  <si>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</si>
  <si>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</si>
  <si>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</si>
  <si>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</si>
  <si>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</si>
  <si>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</si>
  <si>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</si>
  <si>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</si>
  <si>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</si>
  <si>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</si>
  <si>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</si>
  <si>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</si>
  <si>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</si>
  <si>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</si>
  <si>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</si>
  <si>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</si>
  <si>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</si>
  <si>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</si>
  <si>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</si>
  <si>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</si>
  <si>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</si>
  <si>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</si>
  <si>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</si>
  <si>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</si>
  <si>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</si>
  <si>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</si>
  <si>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</si>
  <si>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</si>
  <si>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</si>
  <si>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</si>
  <si>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</si>
  <si>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</si>
  <si>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</si>
  <si>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</si>
  <si>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</si>
  <si>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</si>
  <si>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</si>
  <si>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</si>
  <si>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</si>
  <si>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</si>
  <si>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</si>
  <si>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</si>
  <si>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</si>
  <si>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</si>
  <si>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</si>
  <si>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</si>
  <si>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</si>
  <si>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</si>
  <si>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</si>
  <si>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</si>
  <si>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</si>
  <si>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</si>
  <si>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</si>
  <si>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</si>
  <si>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</si>
  <si>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</si>
  <si>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</si>
  <si>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</si>
  <si>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</si>
  <si>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</si>
  <si>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</si>
  <si>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</si>
  <si>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</si>
  <si>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</si>
  <si>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</si>
  <si>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</si>
  <si>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</si>
  <si>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</si>
  <si>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</si>
  <si>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</si>
  <si>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</si>
  <si>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</si>
  <si>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</si>
  <si>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</si>
  <si>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</si>
  <si>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</si>
  <si>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</si>
  <si>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</si>
  <si>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</si>
  <si>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</si>
  <si>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</si>
  <si>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</si>
  <si>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</si>
  <si>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</si>
  <si>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</si>
  <si>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</si>
  <si>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</si>
  <si>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</si>
  <si>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</si>
  <si>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</si>
  <si>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</si>
  <si>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</si>
  <si>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</si>
  <si>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</si>
  <si>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</si>
  <si>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</si>
  <si>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</si>
  <si>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</si>
  <si>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</si>
  <si>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</si>
  <si>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</si>
  <si>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</si>
  <si>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</si>
  <si>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</si>
  <si>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</si>
  <si>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</si>
  <si>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</si>
  <si>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</si>
  <si>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</si>
  <si>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</si>
  <si>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</si>
  <si>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</si>
  <si>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</si>
  <si>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</si>
  <si>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</si>
  <si>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</si>
  <si>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</si>
  <si>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</si>
  <si>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</si>
  <si>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</si>
  <si>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</si>
  <si>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</si>
  <si>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</si>
  <si>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</si>
  <si>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</si>
  <si>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</si>
  <si>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</si>
  <si>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</si>
  <si>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</si>
  <si>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</si>
  <si>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</si>
  <si>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</si>
  <si>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</si>
  <si>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</si>
  <si>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</si>
  <si>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</si>
  <si>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</si>
  <si>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</si>
  <si>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</si>
  <si>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</si>
  <si>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</si>
  <si>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</si>
  <si>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</si>
  <si>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</si>
  <si>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</si>
  <si>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</si>
  <si>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</si>
  <si>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</si>
  <si>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</si>
  <si>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</si>
  <si>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</si>
  <si>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</si>
  <si>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</si>
  <si>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</si>
  <si>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</si>
  <si>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</si>
  <si>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</si>
  <si>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</si>
  <si>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</si>
  <si>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</si>
  <si>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</si>
  <si>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</si>
  <si>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</si>
  <si>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</si>
  <si>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</si>
  <si>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</si>
  <si>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</si>
  <si>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</si>
  <si>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</si>
  <si>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</si>
  <si>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</si>
  <si>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</si>
  <si>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</si>
  <si>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</si>
  <si>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</si>
  <si>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</si>
  <si>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</si>
  <si>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</si>
  <si>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</si>
  <si>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</si>
  <si>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</si>
  <si>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</si>
  <si>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</si>
  <si>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</si>
  <si>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</si>
  <si>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</si>
  <si>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</si>
  <si>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</si>
  <si>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</si>
  <si>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</si>
  <si>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</si>
  <si>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</si>
  <si>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</si>
  <si>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</si>
  <si>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</si>
  <si>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</si>
  <si>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</si>
  <si>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</si>
  <si>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</si>
  <si>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</si>
  <si>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</si>
  <si>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</si>
  <si>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</si>
  <si>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</si>
  <si>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</si>
  <si>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</si>
  <si>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</si>
  <si>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</si>
  <si>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</si>
  <si>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</si>
  <si>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</si>
  <si>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</si>
  <si>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</si>
  <si>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</si>
  <si>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</si>
  <si>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</si>
  <si>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</si>
  <si>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</si>
  <si>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</si>
  <si>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</si>
  <si>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</si>
  <si>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</si>
  <si>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</si>
  <si>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</si>
  <si>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</si>
  <si>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</si>
  <si>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</si>
  <si>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</si>
  <si>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</si>
  <si>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</si>
  <si>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</si>
  <si>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</si>
  <si>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</si>
  <si>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</si>
  <si>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</si>
  <si>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</si>
  <si>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</si>
  <si>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</si>
  <si>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</si>
  <si>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</si>
  <si>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</si>
  <si>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</si>
  <si>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</si>
  <si>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</si>
  <si>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</si>
  <si>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</si>
  <si>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</si>
  <si>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</si>
  <si>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</si>
  <si>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</si>
  <si>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</si>
  <si>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</si>
  <si>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</si>
  <si>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</si>
  <si>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</si>
  <si>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</si>
  <si>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</si>
  <si>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</si>
  <si>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</si>
  <si>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</si>
  <si>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</si>
  <si>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</si>
  <si>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</si>
  <si>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</si>
  <si>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</si>
  <si>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</si>
  <si>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</si>
  <si>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</si>
  <si>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</si>
  <si>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</si>
  <si>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</si>
  <si>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</si>
  <si>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</si>
  <si>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</si>
  <si>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</si>
  <si>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</si>
  <si>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</si>
  <si>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</si>
  <si>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</si>
  <si>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</si>
  <si>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</si>
  <si>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</si>
  <si>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</si>
  <si>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</si>
  <si>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</si>
  <si>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</si>
  <si>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</si>
  <si>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</si>
  <si>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</si>
  <si>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</si>
  <si>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</si>
  <si>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</si>
  <si>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</si>
  <si>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</si>
  <si>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</si>
  <si>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</si>
  <si>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</si>
  <si>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</si>
  <si>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</si>
  <si>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</si>
  <si>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</si>
  <si>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</si>
  <si>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</si>
  <si>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</si>
  <si>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</si>
  <si>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</si>
  <si>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</si>
  <si>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</si>
  <si>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</si>
  <si>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</si>
  <si>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</si>
  <si>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</si>
  <si>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</si>
  <si>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</si>
  <si>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</si>
  <si>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</si>
  <si>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</si>
  <si>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</si>
  <si>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</si>
  <si>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</si>
  <si>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</si>
  <si>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</si>
  <si>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</si>
  <si>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</si>
  <si>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</si>
  <si>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</si>
  <si>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</si>
  <si>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</si>
  <si>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</si>
  <si>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</si>
  <si>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</si>
  <si>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</si>
  <si>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</si>
  <si>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</si>
  <si>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</si>
  <si>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</si>
  <si>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</si>
  <si>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</si>
  <si>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</si>
  <si>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</si>
  <si>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</si>
  <si>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</si>
  <si>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</si>
  <si>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</si>
  <si>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</si>
  <si>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</si>
  <si>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</si>
  <si>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</si>
  <si>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</si>
  <si>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</si>
  <si>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</si>
  <si>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</si>
  <si>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</si>
  <si>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</si>
  <si>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</si>
  <si>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</si>
  <si>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</si>
  <si>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</si>
  <si>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</si>
  <si>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</si>
  <si>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</si>
  <si>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</si>
  <si>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</si>
  <si>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</si>
  <si>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</si>
  <si>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</si>
  <si>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</si>
  <si>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</si>
  <si>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</si>
  <si>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</si>
  <si>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</si>
  <si>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</si>
  <si>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</si>
  <si>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</si>
  <si>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</si>
  <si>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</si>
  <si>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</si>
  <si>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</si>
  <si>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</si>
  <si>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</si>
  <si>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</si>
  <si>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</si>
  <si>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</si>
  <si>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</si>
  <si>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</si>
  <si>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</si>
  <si>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</si>
  <si>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</si>
  <si>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</si>
  <si>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</si>
  <si>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</si>
  <si>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</si>
  <si>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</si>
  <si>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</si>
  <si>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</si>
  <si>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</si>
  <si>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</si>
  <si>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</si>
  <si>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</si>
  <si>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</si>
  <si>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</si>
  <si>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</si>
  <si>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</si>
  <si>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</si>
  <si>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</si>
  <si>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</si>
  <si>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</si>
  <si>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</si>
  <si>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</si>
  <si>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</si>
  <si>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</si>
  <si>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</si>
  <si>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</si>
  <si>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</si>
  <si>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</si>
  <si>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</si>
  <si>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</si>
  <si>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</si>
  <si>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</si>
  <si>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</si>
  <si>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</si>
  <si>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</si>
  <si>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</si>
  <si>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</si>
  <si>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</si>
  <si>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</si>
  <si>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</si>
  <si>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</si>
  <si>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</si>
  <si>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</si>
  <si>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</si>
  <si>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</si>
  <si>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</si>
  <si>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</si>
  <si>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</si>
  <si>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</si>
  <si>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</si>
  <si>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</si>
  <si>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</si>
  <si>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</si>
  <si>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</si>
  <si>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</si>
  <si>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</si>
  <si>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</si>
  <si>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</si>
  <si>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</si>
  <si>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</si>
  <si>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</si>
  <si>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</si>
  <si>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</si>
  <si>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</si>
  <si>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</si>
  <si>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</si>
  <si>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</si>
  <si>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</si>
  <si>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</si>
  <si>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</si>
  <si>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</si>
  <si>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</si>
  <si>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</si>
  <si>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</si>
  <si>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</si>
  <si>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</si>
  <si>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</si>
  <si>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</si>
  <si>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</si>
  <si>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</si>
  <si>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</si>
  <si>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</si>
  <si>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</si>
  <si>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</si>
  <si>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</si>
  <si>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</si>
  <si>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</si>
  <si>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</si>
  <si>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</si>
  <si>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</si>
  <si>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</si>
  <si>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</si>
  <si>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</si>
  <si>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</si>
  <si>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</si>
  <si>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</si>
  <si>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</si>
  <si>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</si>
  <si>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</si>
  <si>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</si>
  <si>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</si>
  <si>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</si>
  <si>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</si>
  <si>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</si>
  <si>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</si>
  <si>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</si>
  <si>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</si>
  <si>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</si>
  <si>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</si>
  <si>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</si>
  <si>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</si>
  <si>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</si>
  <si>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</si>
  <si>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</si>
  <si>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</si>
  <si>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</si>
  <si>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</si>
  <si>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</si>
  <si>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</si>
  <si>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</si>
  <si>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</si>
  <si>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</si>
  <si>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</si>
  <si>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</si>
  <si>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</si>
  <si>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</si>
  <si>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</si>
  <si>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</si>
  <si>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</si>
  <si>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</si>
  <si>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</si>
  <si>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</si>
  <si>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</si>
  <si>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</si>
  <si>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</si>
  <si>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</si>
  <si>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</si>
  <si>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</si>
  <si>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</si>
  <si>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</si>
  <si>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</si>
  <si>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</si>
  <si>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</si>
  <si>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</si>
  <si>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</si>
  <si>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</si>
  <si>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</si>
  <si>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</si>
  <si>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</si>
  <si>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</si>
  <si>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</si>
  <si>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</si>
  <si>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</si>
  <si>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</si>
  <si>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</si>
  <si>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</si>
  <si>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</si>
  <si>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</si>
  <si>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</si>
  <si>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</si>
  <si>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</si>
  <si>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</si>
  <si>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</si>
  <si>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</si>
  <si>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</si>
  <si>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</si>
  <si>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</si>
  <si>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</si>
  <si>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</si>
  <si>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</si>
  <si>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</si>
  <si>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</si>
  <si>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</si>
  <si>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</si>
  <si>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</si>
  <si>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</si>
  <si>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</si>
  <si>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</si>
  <si>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</si>
  <si>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</si>
  <si>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</si>
  <si>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</si>
  <si>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</si>
  <si>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</si>
  <si>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</si>
  <si>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</si>
  <si>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</si>
  <si>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</si>
  <si>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</si>
  <si>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</si>
  <si>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</si>
  <si>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</si>
  <si>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</si>
  <si>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</si>
  <si>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</si>
  <si>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</si>
  <si>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</si>
  <si>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</si>
  <si>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</si>
  <si>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</si>
  <si>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</si>
  <si>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</si>
  <si>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</si>
  <si>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</si>
  <si>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</si>
  <si>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</si>
  <si>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</si>
  <si>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</si>
  <si>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</si>
  <si>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</si>
  <si>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</si>
  <si>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</si>
  <si>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</si>
  <si>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</si>
  <si>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</si>
  <si>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</si>
  <si>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</si>
  <si>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</si>
  <si>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</si>
  <si>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</si>
  <si>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</si>
  <si>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</si>
  <si>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</si>
  <si>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</si>
  <si>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</si>
  <si>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</si>
  <si>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</si>
  <si>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</si>
  <si>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</si>
  <si>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</si>
  <si>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</si>
  <si>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</si>
  <si>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</si>
  <si>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</si>
  <si>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</si>
  <si>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</si>
  <si>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</si>
  <si>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</si>
  <si>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</si>
  <si>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</si>
  <si>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</si>
  <si>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</si>
  <si>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</si>
  <si>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</si>
  <si>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</si>
  <si>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</si>
  <si>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</si>
  <si>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</si>
  <si>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</si>
  <si>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</si>
  <si>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</si>
  <si>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</si>
  <si>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</si>
  <si>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</si>
  <si>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</si>
  <si>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</si>
  <si>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</si>
  <si>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</si>
  <si>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</si>
  <si>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</si>
  <si>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</si>
  <si>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</si>
  <si>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</si>
  <si>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</si>
  <si>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</si>
  <si>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</si>
  <si>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</si>
  <si>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</si>
  <si>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</si>
  <si>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</si>
  <si>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</si>
  <si>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</si>
  <si>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</si>
  <si>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</si>
  <si>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</si>
  <si>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</si>
  <si>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</si>
  <si>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</si>
  <si>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</si>
  <si>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</si>
  <si>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</si>
  <si>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</si>
  <si>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</si>
  <si>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</si>
  <si>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</si>
  <si>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</si>
  <si>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</si>
  <si>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</si>
  <si>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</si>
  <si>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</si>
  <si>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</si>
  <si>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</si>
  <si>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</si>
  <si>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</si>
  <si>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</si>
  <si>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</si>
  <si>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</si>
  <si>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</si>
  <si>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</si>
  <si>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</si>
  <si>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</si>
  <si>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</si>
  <si>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</si>
  <si>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</si>
  <si>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</si>
  <si>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</si>
  <si>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</si>
  <si>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</si>
  <si>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</si>
  <si>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</si>
  <si>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</si>
  <si>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</si>
  <si>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</si>
  <si>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</si>
  <si>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</si>
  <si>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</si>
  <si>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</si>
  <si>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</si>
  <si>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</si>
  <si>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</si>
  <si>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</si>
  <si>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</si>
  <si>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</si>
  <si>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</si>
  <si>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</si>
  <si>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</si>
  <si>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</si>
  <si>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</si>
  <si>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</si>
  <si>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</si>
  <si>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</si>
  <si>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</si>
  <si>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</si>
  <si>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</si>
  <si>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</si>
  <si>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</si>
  <si>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</si>
  <si>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</si>
  <si>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</si>
  <si>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</si>
  <si>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</si>
  <si>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</si>
  <si>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</si>
  <si>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</si>
  <si>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</si>
  <si>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</si>
  <si>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</si>
  <si>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</si>
  <si>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</si>
  <si>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</si>
  <si>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</si>
  <si>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</si>
  <si>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</si>
  <si>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</si>
  <si>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</si>
  <si>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</si>
  <si>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</si>
  <si>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</si>
  <si>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</si>
  <si>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</si>
  <si>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</si>
  <si>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</si>
  <si>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</si>
  <si>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</si>
  <si>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</si>
  <si>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</si>
  <si>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</si>
  <si>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</si>
  <si>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</si>
  <si>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</si>
  <si>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</si>
  <si>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</si>
  <si>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</si>
  <si>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</si>
  <si>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</si>
  <si>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</si>
  <si>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</si>
  <si>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</si>
  <si>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</si>
  <si>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</si>
  <si>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</si>
  <si>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</si>
  <si>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</si>
  <si>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</si>
  <si>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</si>
  <si>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</si>
  <si>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</si>
  <si>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</si>
  <si>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</si>
  <si>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</si>
  <si>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</si>
  <si>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</si>
  <si>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</si>
  <si>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</si>
  <si>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</si>
  <si>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</si>
  <si>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</si>
  <si>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</si>
  <si>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</si>
  <si>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</si>
  <si>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</si>
  <si>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</si>
  <si>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</si>
  <si>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</si>
  <si>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</si>
  <si>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</si>
  <si>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</si>
  <si>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</si>
  <si>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</si>
  <si>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</si>
  <si>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</si>
  <si>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</si>
  <si>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</si>
  <si>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</si>
  <si>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</si>
  <si>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</si>
  <si>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</si>
  <si>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</si>
  <si>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</si>
  <si>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</si>
  <si>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</si>
  <si>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</si>
  <si>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</si>
  <si>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</si>
  <si>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</si>
  <si>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</si>
  <si>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</si>
  <si>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</si>
  <si>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</si>
  <si>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</si>
  <si>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</si>
  <si>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</si>
  <si>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</si>
  <si>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</si>
  <si>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</si>
  <si>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</si>
  <si>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</si>
  <si>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</si>
  <si>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</si>
  <si>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</si>
  <si>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</si>
  <si>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</si>
  <si>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</si>
  <si>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</si>
  <si>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</si>
  <si>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</si>
  <si>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</si>
  <si>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</si>
  <si>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</si>
  <si>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</si>
  <si>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</si>
  <si>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</si>
  <si>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</si>
  <si>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</si>
  <si>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</si>
  <si>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</si>
  <si>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</si>
  <si>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</si>
  <si>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</si>
  <si>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</si>
  <si>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</si>
  <si>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</si>
  <si>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</si>
  <si>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</si>
  <si>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</si>
  <si>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</si>
  <si>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</si>
  <si>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</si>
  <si>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</si>
  <si>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</si>
  <si>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</si>
  <si>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</si>
  <si>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</si>
  <si>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</si>
  <si>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</si>
  <si>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</si>
  <si>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</si>
  <si>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</si>
  <si>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</si>
  <si>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</si>
  <si>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</si>
  <si>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</si>
  <si>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</si>
  <si>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</si>
  <si>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</si>
  <si>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</si>
  <si>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</si>
  <si>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</si>
  <si>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</si>
  <si>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</si>
  <si>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</si>
  <si>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</si>
  <si>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</si>
  <si>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</si>
  <si>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</si>
  <si>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</si>
  <si>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</si>
  <si>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</si>
  <si>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</si>
  <si>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</si>
  <si>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</si>
  <si>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</si>
  <si>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</si>
  <si>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</si>
  <si>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</si>
  <si>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</si>
  <si>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</si>
  <si>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</si>
  <si>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</si>
  <si>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</si>
  <si>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</si>
  <si>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</si>
  <si>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</si>
  <si>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</si>
  <si>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</si>
  <si>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</si>
  <si>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</si>
  <si>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</si>
  <si>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</si>
  <si>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</si>
  <si>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</si>
  <si>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</si>
  <si>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</si>
  <si>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</si>
  <si>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</si>
  <si>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</si>
  <si>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</si>
  <si>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</si>
  <si>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</si>
  <si>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</si>
  <si>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</si>
  <si>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</si>
  <si>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</si>
  <si>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</si>
  <si>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</si>
  <si>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</si>
  <si>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</si>
  <si>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</si>
  <si>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</si>
  <si>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</si>
  <si>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</si>
  <si>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</si>
  <si>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</si>
  <si>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</si>
  <si>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</si>
  <si>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</si>
  <si>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</si>
  <si>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</si>
  <si>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</si>
  <si>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</si>
  <si>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</si>
  <si>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</si>
  <si>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</si>
  <si>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</si>
  <si>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</si>
  <si>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</si>
  <si>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</si>
  <si>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</si>
  <si>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</si>
  <si>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</si>
  <si>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</si>
  <si>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</si>
  <si>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</si>
  <si>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</si>
  <si>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</si>
  <si>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</si>
  <si>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</si>
  <si>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</si>
  <si>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</si>
  <si>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</si>
  <si>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</si>
  <si>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</si>
  <si>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</si>
  <si>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</si>
  <si>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</si>
  <si>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</si>
  <si>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</si>
  <si>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</si>
  <si>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</si>
  <si>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</si>
  <si>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</si>
  <si>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</si>
  <si>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</si>
  <si>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</si>
  <si>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</si>
  <si>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</si>
  <si>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</si>
  <si>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</si>
  <si>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</si>
  <si>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</si>
  <si>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</si>
  <si>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</si>
  <si>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</si>
  <si>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</si>
  <si>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</si>
  <si>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</si>
  <si>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</si>
  <si>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</si>
  <si>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</si>
  <si>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</si>
  <si>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</si>
  <si>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</si>
  <si>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</si>
  <si>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</si>
  <si>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</si>
  <si>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</si>
  <si>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</si>
  <si>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</si>
  <si>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</si>
  <si>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</si>
  <si>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</si>
  <si>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</si>
  <si>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</si>
  <si>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</si>
  <si>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</si>
  <si>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</si>
  <si>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</si>
  <si>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</si>
  <si>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</si>
  <si>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</si>
  <si>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</si>
  <si>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</si>
  <si>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</si>
  <si>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</si>
  <si>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</si>
  <si>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</si>
  <si>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</si>
  <si>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</si>
  <si>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</si>
  <si>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</si>
  <si>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</si>
  <si>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</si>
  <si>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</si>
  <si>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</si>
  <si>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</si>
  <si>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</si>
  <si>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</si>
  <si>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</si>
  <si>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</si>
  <si>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</si>
  <si>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</si>
  <si>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</si>
  <si>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</si>
  <si>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</si>
  <si>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</si>
  <si>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</si>
  <si>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</si>
  <si>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</si>
  <si>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</si>
  <si>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</si>
  <si>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</si>
  <si>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</si>
  <si>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</si>
  <si>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</si>
  <si>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</si>
  <si>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</si>
  <si>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</si>
  <si>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</si>
  <si>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</si>
  <si>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</si>
  <si>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</si>
  <si>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</si>
  <si>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</si>
  <si>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</si>
  <si>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</si>
  <si>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</si>
  <si>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</si>
  <si>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</si>
  <si>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</si>
  <si>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</si>
  <si>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</si>
  <si>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</si>
  <si>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</si>
  <si>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</si>
  <si>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</si>
  <si>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</si>
  <si>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</si>
  <si>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</si>
  <si>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</si>
  <si>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</si>
  <si>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</si>
  <si>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</si>
  <si>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</si>
  <si>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</si>
  <si>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</si>
  <si>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</si>
  <si>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</si>
  <si>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</si>
  <si>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</si>
  <si>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</si>
  <si>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</si>
  <si>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</si>
  <si>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</si>
  <si>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</si>
  <si>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</si>
  <si>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</si>
  <si>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</si>
  <si>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</si>
  <si>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</si>
  <si>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</si>
  <si>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</si>
  <si>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</si>
  <si>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</si>
  <si>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</si>
  <si>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</si>
  <si>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</si>
  <si>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</si>
  <si>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</si>
  <si>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</si>
  <si>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</si>
  <si>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</si>
  <si>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</si>
  <si>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</si>
  <si>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</si>
  <si>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</si>
  <si>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</si>
  <si>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</si>
  <si>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</si>
  <si>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</si>
  <si>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</si>
  <si>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</si>
  <si>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</si>
  <si>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</si>
  <si>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</si>
  <si>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</si>
  <si>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</si>
  <si>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</si>
  <si>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</si>
  <si>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</si>
  <si>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</si>
  <si>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</si>
  <si>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</si>
  <si>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</si>
  <si>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</si>
  <si>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</si>
  <si>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</si>
  <si>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</si>
  <si>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</si>
  <si>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</si>
  <si>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</si>
  <si>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</si>
  <si>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</si>
  <si>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</si>
  <si>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</si>
  <si>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</si>
  <si>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</si>
  <si>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</si>
  <si>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</si>
  <si>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</si>
  <si>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</si>
  <si>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</si>
  <si>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</si>
  <si>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</si>
  <si>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</si>
  <si>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</si>
  <si>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</si>
  <si>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</si>
  <si>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</si>
  <si>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</si>
  <si>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</si>
  <si>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</si>
  <si>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</si>
  <si>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</si>
  <si>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</si>
  <si>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</si>
  <si>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</si>
  <si>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</si>
  <si>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</si>
  <si>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</si>
  <si>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</si>
  <si>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</si>
  <si>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</si>
  <si>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</si>
  <si>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</si>
  <si>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</si>
  <si>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</si>
  <si>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</si>
  <si>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</si>
  <si>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</si>
  <si>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</si>
  <si>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</si>
  <si>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</si>
  <si>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</si>
  <si>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</si>
  <si>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</si>
  <si>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</si>
  <si>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</si>
  <si>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</si>
  <si>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</si>
  <si>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</si>
  <si>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</si>
  <si>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</si>
  <si>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</si>
  <si>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</si>
  <si>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</si>
  <si>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</si>
  <si>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</si>
  <si>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</si>
  <si>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</si>
  <si>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</si>
  <si>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</si>
  <si>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</si>
  <si>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</si>
  <si>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</si>
  <si>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</si>
  <si>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</si>
  <si>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</si>
  <si>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</si>
  <si>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</si>
  <si>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</si>
  <si>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</si>
  <si>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</si>
  <si>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</si>
  <si>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</si>
  <si>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</si>
  <si>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</si>
  <si>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</si>
  <si>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</si>
  <si>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</si>
  <si>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</si>
  <si>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</si>
  <si>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</si>
  <si>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</si>
  <si>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</si>
  <si>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</si>
  <si>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</si>
  <si>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</si>
  <si>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</si>
  <si>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</si>
  <si>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</si>
  <si>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</si>
  <si>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</si>
  <si>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</si>
  <si>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</si>
  <si>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</si>
  <si>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</si>
  <si>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</si>
  <si>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</si>
  <si>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</si>
  <si>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</si>
  <si>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</si>
  <si>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</si>
  <si>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</si>
  <si>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</si>
  <si>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</si>
  <si>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</si>
  <si>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</si>
  <si>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</si>
  <si>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</si>
  <si>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</si>
  <si>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</si>
  <si>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</si>
  <si>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</si>
  <si>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</si>
  <si>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</si>
  <si>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</si>
  <si>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</si>
  <si>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</si>
  <si>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</si>
  <si>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</si>
  <si>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</si>
  <si>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</si>
  <si>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</si>
  <si>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</si>
  <si>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</si>
  <si>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</si>
  <si>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</si>
  <si>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</si>
  <si>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</si>
  <si>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</si>
  <si>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</si>
  <si>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</si>
  <si>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</si>
  <si>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</si>
  <si>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</si>
  <si>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</si>
  <si>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</si>
  <si>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</si>
  <si>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</si>
  <si>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</si>
  <si>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</si>
  <si>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</si>
  <si>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</si>
  <si>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</si>
  <si>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</si>
  <si>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</si>
  <si>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</si>
  <si>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</si>
  <si>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</si>
  <si>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</si>
  <si>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</si>
  <si>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</si>
  <si>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</si>
  <si>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</si>
  <si>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</si>
  <si>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</si>
  <si>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</si>
  <si>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</si>
  <si>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</si>
  <si>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</si>
  <si>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</si>
  <si>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</si>
  <si>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</si>
  <si>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</si>
  <si>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</si>
  <si>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</si>
  <si>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</si>
  <si>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</si>
  <si>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</si>
  <si>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</si>
  <si>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</si>
  <si>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</si>
  <si>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</si>
  <si>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</si>
  <si>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</si>
  <si>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</si>
  <si>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</si>
  <si>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</si>
  <si>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</si>
  <si>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</si>
  <si>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</si>
  <si>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</si>
  <si>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</si>
  <si>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</si>
  <si>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</si>
  <si>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</si>
  <si>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</si>
  <si>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</si>
  <si>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</si>
  <si>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</si>
  <si>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</si>
  <si>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</si>
  <si>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</si>
  <si>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</si>
  <si>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</si>
  <si>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</si>
  <si>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</si>
  <si>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</si>
  <si>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</si>
  <si>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</si>
  <si>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</si>
  <si>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</si>
  <si>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</si>
  <si>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</si>
  <si>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</si>
  <si>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</si>
  <si>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</si>
  <si>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</si>
  <si>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</si>
  <si>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</si>
  <si>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</si>
  <si>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</si>
  <si>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</si>
  <si>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</si>
  <si>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</si>
  <si>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</si>
  <si>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</si>
  <si>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</si>
  <si>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</si>
  <si>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</si>
  <si>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</si>
  <si>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</si>
  <si>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</si>
  <si>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</si>
  <si>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</si>
  <si>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</si>
  <si>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</si>
  <si>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</si>
  <si>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</si>
  <si>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</si>
  <si>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</si>
  <si>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</si>
  <si>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</si>
  <si>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</si>
  <si>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</si>
  <si>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</si>
  <si>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</si>
  <si>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</si>
  <si>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</si>
  <si>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</si>
  <si>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</si>
  <si>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</si>
  <si>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</si>
  <si>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</si>
  <si>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</si>
  <si>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</si>
  <si>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</si>
  <si>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</si>
  <si>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</si>
  <si>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</si>
  <si>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</si>
  <si>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</si>
  <si>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</si>
  <si>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</si>
  <si>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</si>
  <si>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</si>
  <si>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</si>
  <si>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</si>
  <si>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</si>
  <si>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</si>
  <si>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</si>
  <si>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</si>
  <si>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</si>
  <si>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</si>
  <si>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</si>
  <si>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</si>
  <si>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</si>
  <si>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</si>
  <si>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</si>
  <si>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</si>
  <si>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</si>
  <si>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</si>
  <si>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</si>
  <si>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</si>
  <si>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</si>
  <si>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</si>
  <si>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</si>
  <si>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</si>
  <si>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</si>
  <si>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</si>
  <si>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</si>
  <si>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</si>
  <si>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</si>
  <si>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</si>
  <si>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</si>
  <si>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</si>
  <si>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</si>
  <si>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</si>
  <si>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</si>
  <si>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</si>
  <si>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</si>
  <si>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</si>
  <si>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</si>
  <si>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</si>
  <si>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</si>
  <si>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</si>
  <si>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</si>
  <si>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</si>
  <si>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</si>
  <si>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</si>
  <si>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</si>
  <si>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</si>
  <si>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</si>
  <si>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</si>
  <si>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</si>
  <si>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</si>
  <si>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</si>
  <si>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</si>
  <si>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</si>
  <si>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</si>
  <si>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</si>
  <si>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</si>
  <si>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</si>
  <si>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</si>
  <si>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</si>
  <si>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</si>
  <si>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</si>
  <si>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</si>
  <si>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</si>
  <si>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</si>
  <si>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</si>
  <si>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</si>
  <si>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</si>
  <si>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</si>
  <si>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</si>
  <si>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</si>
  <si>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</si>
  <si>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</si>
  <si>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</si>
  <si>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</si>
  <si>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</si>
  <si>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</si>
  <si>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</si>
  <si>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</si>
  <si>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</si>
  <si>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</si>
  <si>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</si>
  <si>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</si>
  <si>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</si>
  <si>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</si>
  <si>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</si>
  <si>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</si>
  <si>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</si>
  <si>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</si>
  <si>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</si>
  <si>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</si>
  <si>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</si>
  <si>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</si>
  <si>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</si>
  <si>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</si>
  <si>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</si>
  <si>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</si>
  <si>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</si>
  <si>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</si>
  <si>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</si>
  <si>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</si>
  <si>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</si>
  <si>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</si>
  <si>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</si>
  <si>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</si>
  <si>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</si>
  <si>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</si>
  <si>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</si>
  <si>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</si>
  <si>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</si>
  <si>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</si>
  <si>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</si>
  <si>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</si>
  <si>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</si>
  <si>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</si>
  <si>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</si>
  <si>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</si>
  <si>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</si>
  <si>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</si>
  <si>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</si>
  <si>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</si>
  <si>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</si>
  <si>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</si>
  <si>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</si>
  <si>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</si>
  <si>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</si>
  <si>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</si>
  <si>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</si>
  <si>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</si>
  <si>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</si>
  <si>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</si>
  <si>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</si>
  <si>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</si>
  <si>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</si>
  <si>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</si>
  <si>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</si>
  <si>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</si>
  <si>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</si>
  <si>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</si>
  <si>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</si>
  <si>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</si>
  <si>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</si>
  <si>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</si>
  <si>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</si>
  <si>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</si>
  <si>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</si>
  <si>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</si>
  <si>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</si>
  <si>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</si>
  <si>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</si>
  <si>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</si>
  <si>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</si>
  <si>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</si>
  <si>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</si>
  <si>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</si>
  <si>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</si>
  <si>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</si>
  <si>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</si>
  <si>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</si>
  <si>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</si>
  <si>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</si>
  <si>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</si>
  <si>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</si>
  <si>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</si>
  <si>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</si>
  <si>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</si>
  <si>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</si>
  <si>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</si>
  <si>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</si>
  <si>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</si>
  <si>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</si>
  <si>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</si>
  <si>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</si>
  <si>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</si>
  <si>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</si>
  <si>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</si>
  <si>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</si>
  <si>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</si>
  <si>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</si>
  <si>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</si>
  <si>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</si>
  <si>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</si>
  <si>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</si>
  <si>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</si>
  <si>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</si>
  <si>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</si>
  <si>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</si>
  <si>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</si>
  <si>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</si>
  <si>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</si>
  <si>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</si>
  <si>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</si>
  <si>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</si>
  <si>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</si>
  <si>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</si>
  <si>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</si>
  <si>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</si>
  <si>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</si>
  <si>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</si>
  <si>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</si>
  <si>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</si>
  <si>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</si>
  <si>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</si>
  <si>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</si>
  <si>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</si>
  <si>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</si>
  <si>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</si>
  <si>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</si>
  <si>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</si>
  <si>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</si>
  <si>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</si>
  <si>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</si>
  <si>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</si>
  <si>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</si>
  <si>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</si>
  <si>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</si>
  <si>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</si>
  <si>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</si>
  <si>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</si>
  <si>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</si>
  <si>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</si>
  <si>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</si>
  <si>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</si>
  <si>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</si>
  <si>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</si>
  <si>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</si>
  <si>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</si>
  <si>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</si>
  <si>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</si>
  <si>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</si>
  <si>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</si>
  <si>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</si>
  <si>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</si>
  <si>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</si>
  <si>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</si>
  <si>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</si>
  <si>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</si>
  <si>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</si>
  <si>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</si>
  <si>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</si>
  <si>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</si>
  <si>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</si>
  <si>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</si>
  <si>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</si>
  <si>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</si>
  <si>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</si>
  <si>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</si>
  <si>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</si>
  <si>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</si>
  <si>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</si>
  <si>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</si>
  <si>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</si>
  <si>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</si>
  <si>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</si>
  <si>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</si>
  <si>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</si>
  <si>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</si>
  <si>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</si>
  <si>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</si>
  <si>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</si>
  <si>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</si>
  <si>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</si>
  <si>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</si>
  <si>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</si>
  <si>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</si>
  <si>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</si>
  <si>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</si>
  <si>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</si>
  <si>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</si>
  <si>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</si>
  <si>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</si>
  <si>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</si>
  <si>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</si>
  <si>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</si>
  <si>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</si>
  <si>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</si>
  <si>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</si>
  <si>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</si>
  <si>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</si>
  <si>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</si>
  <si>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</si>
  <si>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</si>
  <si>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</si>
  <si>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</si>
  <si>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</si>
  <si>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</si>
  <si>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</si>
  <si>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</si>
  <si>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</si>
  <si>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</si>
  <si>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</si>
  <si>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</si>
  <si>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</si>
  <si>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</si>
  <si>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</si>
  <si>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</si>
  <si>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</si>
  <si>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</si>
  <si>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</si>
  <si>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</si>
  <si>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</si>
  <si>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</si>
  <si>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</si>
  <si>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</si>
  <si>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</si>
  <si>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</si>
  <si>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</si>
  <si>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</si>
  <si>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</si>
  <si>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</si>
  <si>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</si>
  <si>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</si>
  <si>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</si>
  <si>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</si>
  <si>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</si>
  <si>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</si>
  <si>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</si>
  <si>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</si>
  <si>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</si>
  <si>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</si>
  <si>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</si>
  <si>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</si>
  <si>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</si>
  <si>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</si>
  <si>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</si>
  <si>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</si>
  <si>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</si>
  <si>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</si>
  <si>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</si>
  <si>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</si>
  <si>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</si>
  <si>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</si>
  <si>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</si>
  <si>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</si>
  <si>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</si>
  <si>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</si>
  <si>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</si>
  <si>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</si>
  <si>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</si>
  <si>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</si>
  <si>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</si>
  <si>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</si>
  <si>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</si>
  <si>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</si>
  <si>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</si>
  <si>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</si>
  <si>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</si>
  <si>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</si>
  <si>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</si>
  <si>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</si>
  <si>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</si>
  <si>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</si>
  <si>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</si>
  <si>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</si>
  <si>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</si>
  <si>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</si>
  <si>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</si>
  <si>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</si>
  <si>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</si>
  <si>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</si>
  <si>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</si>
  <si>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</si>
  <si>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</si>
  <si>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</si>
  <si>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</si>
  <si>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</si>
  <si>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</si>
  <si>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</si>
  <si>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</si>
  <si>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</si>
  <si>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</si>
  <si>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</si>
  <si>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</si>
  <si>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</si>
  <si>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</si>
  <si>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</si>
  <si>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</si>
  <si>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</si>
  <si>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</si>
  <si>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</si>
  <si>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</si>
  <si>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</si>
  <si>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</si>
  <si>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</si>
  <si>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</si>
  <si>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</si>
  <si>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</si>
  <si>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</si>
  <si>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</si>
  <si>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</si>
  <si>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</si>
  <si>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</si>
  <si>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</si>
  <si>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</si>
  <si>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</si>
  <si>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</si>
  <si>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</si>
  <si>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</si>
  <si>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</si>
  <si>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</si>
  <si>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</si>
  <si>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</si>
  <si>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</si>
  <si>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</si>
  <si>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</si>
  <si>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</si>
  <si>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</si>
  <si>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</si>
  <si>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</si>
  <si>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</si>
  <si>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</si>
  <si>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</si>
  <si>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</si>
  <si>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</si>
  <si>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</si>
  <si>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</si>
  <si>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</si>
  <si>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</si>
  <si>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</si>
  <si>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</si>
  <si>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</si>
  <si>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</si>
  <si>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</si>
  <si>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</si>
  <si>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</si>
  <si>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</si>
  <si>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</si>
  <si>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</si>
  <si>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</si>
  <si>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</si>
  <si>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</si>
  <si>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</si>
  <si>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</si>
  <si>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</si>
  <si>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</si>
  <si>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</si>
  <si>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</si>
  <si>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</si>
  <si>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</si>
  <si>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</si>
  <si>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</si>
  <si>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</si>
  <si>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</si>
  <si>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</si>
  <si>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</si>
  <si>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</si>
  <si>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</si>
  <si>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</si>
  <si>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</si>
  <si>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</si>
  <si>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</si>
  <si>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</si>
  <si>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</si>
  <si>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</si>
  <si>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</si>
  <si>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</si>
  <si>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</si>
  <si>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</si>
  <si>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</si>
  <si>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</si>
  <si>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</si>
  <si>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</si>
  <si>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</si>
  <si>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</si>
  <si>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</si>
  <si>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</si>
  <si>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</si>
  <si>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</si>
  <si>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</si>
  <si>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</si>
  <si>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</si>
  <si>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</si>
  <si>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</si>
  <si>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</si>
  <si>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</si>
  <si>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</si>
  <si>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</si>
  <si>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</si>
  <si>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</si>
  <si>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</si>
  <si>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</si>
  <si>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</si>
  <si>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</si>
  <si>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</si>
  <si>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</si>
  <si>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</si>
  <si>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</si>
  <si>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</si>
  <si>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</si>
  <si>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</si>
  <si>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</si>
  <si>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</si>
  <si>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</si>
  <si>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</si>
  <si>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</si>
  <si>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</si>
  <si>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</si>
  <si>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</si>
  <si>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</si>
  <si>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</si>
  <si>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</si>
  <si>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</si>
  <si>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</si>
  <si>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</si>
  <si>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</si>
  <si>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</si>
  <si>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</si>
  <si>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</si>
  <si>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</si>
  <si>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</si>
  <si>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</si>
  <si>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</si>
  <si>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</si>
  <si>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</si>
  <si>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</si>
  <si>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</si>
  <si>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</si>
  <si>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</si>
  <si>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</si>
  <si>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</si>
  <si>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</si>
  <si>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</si>
  <si>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</si>
  <si>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</si>
  <si>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</si>
  <si>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</si>
  <si>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</si>
  <si>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</si>
  <si>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</si>
  <si>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</si>
  <si>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</si>
  <si>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</si>
  <si>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</si>
  <si>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</si>
  <si>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</si>
  <si>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</si>
  <si>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</si>
  <si>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</si>
  <si>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</si>
  <si>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</si>
  <si>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</si>
  <si>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</si>
  <si>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</si>
  <si>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</si>
  <si>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</si>
  <si>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</si>
  <si>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</si>
  <si>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</si>
  <si>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</si>
  <si>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</si>
  <si>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</si>
  <si>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</si>
  <si>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</si>
  <si>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</si>
  <si>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</si>
  <si>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</si>
  <si>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</si>
  <si>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</si>
  <si>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</si>
  <si>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</si>
  <si>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</si>
  <si>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</si>
  <si>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</si>
  <si>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</si>
  <si>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</si>
  <si>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</si>
  <si>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</si>
  <si>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</si>
  <si>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</si>
  <si>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</si>
  <si>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</si>
  <si>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</si>
  <si>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</si>
  <si>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</si>
  <si>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</si>
  <si>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</si>
  <si>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</si>
  <si>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</si>
  <si>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</si>
  <si>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</si>
  <si>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</si>
  <si>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</si>
  <si>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</si>
  <si>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</si>
  <si>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</si>
  <si>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</si>
  <si>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</si>
  <si>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</si>
  <si>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</si>
  <si>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</si>
  <si>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</si>
  <si>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</si>
  <si>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</si>
  <si>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</si>
  <si>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</si>
  <si>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</si>
  <si>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</si>
  <si>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</si>
  <si>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</si>
  <si>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</si>
  <si>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</si>
  <si>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</si>
  <si>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</si>
  <si>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</si>
  <si>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</si>
  <si>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</si>
  <si>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</si>
  <si>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</si>
  <si>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</si>
  <si>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</si>
  <si>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</si>
  <si>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</si>
  <si>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</si>
  <si>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</si>
  <si>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</si>
  <si>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</si>
  <si>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</si>
  <si>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</si>
  <si>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</si>
  <si>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</si>
  <si>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</si>
  <si>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</si>
  <si>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</si>
  <si>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</si>
  <si>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</si>
  <si>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</si>
  <si>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</si>
  <si>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</si>
  <si>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</si>
  <si>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</si>
  <si>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</si>
  <si>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</si>
  <si>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</si>
  <si>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</si>
  <si>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</si>
  <si>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</si>
  <si>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</si>
  <si>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</si>
  <si>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</si>
  <si>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</si>
  <si>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</si>
  <si>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</si>
  <si>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</si>
  <si>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</si>
  <si>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</si>
  <si>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</si>
  <si>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</si>
  <si>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</si>
  <si>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</si>
  <si>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</si>
  <si>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</si>
  <si>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</si>
  <si>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</si>
  <si>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</si>
  <si>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</si>
  <si>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</si>
  <si>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</si>
  <si>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</si>
  <si>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</si>
  <si>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</si>
  <si>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</si>
  <si>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</si>
  <si>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</si>
  <si>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</si>
  <si>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</si>
  <si>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</si>
  <si>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</si>
  <si>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</si>
  <si>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</si>
  <si>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</si>
  <si>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</si>
  <si>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</si>
  <si>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</si>
  <si>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</si>
  <si>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</si>
  <si>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</si>
  <si>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</si>
  <si>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</si>
  <si>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</si>
  <si>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</si>
  <si>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</si>
  <si>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</si>
  <si>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</si>
  <si>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</si>
  <si>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</si>
  <si>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</si>
  <si>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</si>
  <si>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</si>
  <si>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</si>
  <si>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</si>
  <si>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</si>
  <si>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</si>
  <si>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</si>
  <si>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</si>
  <si>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</si>
  <si>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</si>
  <si>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</si>
  <si>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</si>
  <si>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</si>
  <si>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</si>
  <si>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</si>
  <si>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</si>
  <si>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</si>
  <si>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</si>
  <si>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</si>
  <si>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</si>
  <si>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</si>
  <si>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</si>
  <si>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</si>
  <si>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</si>
  <si>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</si>
  <si>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</si>
  <si>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</si>
  <si>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</si>
  <si>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</si>
  <si>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</si>
  <si>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</si>
  <si>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</si>
  <si>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</si>
  <si>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</si>
  <si>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</si>
  <si>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</si>
  <si>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</si>
  <si>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</si>
  <si>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</si>
  <si>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</si>
  <si>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</si>
  <si>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</si>
  <si>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</si>
  <si>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</si>
  <si>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</si>
  <si>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</si>
  <si>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</si>
  <si>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</si>
  <si>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</si>
  <si>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</si>
  <si>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</si>
  <si>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</si>
  <si>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</si>
  <si>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</si>
  <si>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</si>
  <si>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</si>
  <si>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</si>
  <si>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</si>
  <si>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</si>
  <si>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</si>
  <si>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</si>
  <si>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</si>
  <si>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</si>
  <si>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</si>
  <si>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</si>
  <si>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</si>
  <si>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</si>
  <si>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</si>
  <si>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</si>
  <si>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</si>
  <si>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</si>
  <si>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</si>
  <si>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</si>
  <si>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</si>
  <si>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</si>
  <si>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</si>
  <si>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</si>
  <si>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</si>
  <si>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</si>
  <si>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</si>
  <si>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</si>
  <si>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</si>
  <si>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</si>
  <si>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</si>
  <si>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</si>
  <si>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</si>
  <si>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</si>
  <si>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</si>
  <si>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</si>
  <si>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</si>
  <si>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</si>
  <si>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</si>
  <si>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</si>
  <si>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</si>
  <si>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</si>
  <si>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</si>
  <si>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</si>
  <si>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</si>
  <si>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</si>
  <si>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</si>
  <si>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</si>
  <si>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</si>
  <si>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</si>
  <si>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</si>
  <si>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</si>
  <si>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</si>
  <si>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</si>
  <si>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</si>
  <si>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</si>
  <si>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</si>
  <si>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</si>
  <si>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</si>
  <si>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</si>
  <si>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</si>
  <si>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</si>
  <si>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</si>
  <si>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</si>
  <si>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</si>
  <si>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</si>
  <si>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</si>
  <si>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</si>
  <si>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</si>
  <si>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</si>
  <si>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</si>
  <si>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</si>
  <si>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</si>
  <si>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</si>
  <si>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</si>
  <si>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</si>
  <si>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</si>
  <si>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</si>
  <si>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</si>
  <si>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</si>
  <si>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</si>
  <si>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</si>
  <si>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</si>
  <si>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</si>
  <si>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</si>
  <si>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</si>
  <si>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</si>
  <si>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</si>
  <si>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</si>
  <si>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</si>
  <si>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</si>
  <si>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</si>
  <si>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</si>
  <si>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</si>
  <si>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</si>
  <si>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</si>
  <si>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</si>
  <si>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</si>
  <si>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</si>
  <si>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</si>
  <si>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</si>
  <si>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</si>
  <si>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</si>
  <si>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</si>
  <si>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</si>
  <si>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</si>
  <si>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</si>
  <si>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</si>
  <si>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</si>
  <si>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</si>
  <si>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</si>
  <si>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</si>
  <si>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</si>
  <si>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</si>
  <si>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</si>
  <si>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</si>
  <si>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</si>
  <si>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</si>
  <si>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</si>
  <si>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</si>
  <si>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</si>
  <si>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</si>
  <si>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</si>
  <si>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</si>
  <si>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</si>
  <si>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</si>
  <si>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</si>
  <si>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</si>
  <si>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</si>
  <si>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</si>
  <si>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</si>
  <si>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</si>
  <si>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</si>
  <si>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</si>
  <si>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</si>
  <si>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</si>
  <si>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</si>
  <si>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</si>
  <si>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</si>
  <si>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</si>
  <si>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</si>
  <si>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</si>
  <si>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</si>
  <si>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</si>
  <si>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</si>
  <si>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</si>
  <si>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</si>
  <si>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</si>
  <si>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</si>
  <si>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</si>
  <si>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</si>
  <si>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</si>
  <si>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</si>
  <si>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</si>
  <si>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</si>
  <si>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</si>
  <si>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</si>
  <si>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</si>
  <si>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</si>
  <si>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</si>
  <si>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</si>
  <si>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</si>
  <si>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</si>
  <si>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</si>
  <si>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</si>
  <si>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</si>
  <si>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</si>
  <si>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</si>
  <si>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</si>
  <si>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</si>
  <si>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</si>
  <si>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</si>
  <si>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</si>
  <si>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</si>
  <si>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</si>
  <si>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</si>
  <si>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</si>
  <si>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</si>
  <si>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</si>
  <si>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</si>
  <si>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</si>
  <si>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</si>
  <si>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</si>
  <si>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</si>
  <si>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</si>
  <si>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</si>
  <si>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</si>
  <si>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</si>
  <si>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</si>
  <si>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</si>
  <si>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</si>
  <si>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</si>
  <si>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</si>
  <si>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</si>
  <si>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</si>
  <si>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</si>
  <si>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</si>
  <si>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</si>
  <si>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</si>
  <si>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</si>
  <si>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</si>
  <si>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</si>
  <si>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</si>
  <si>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</si>
  <si>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</si>
  <si>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</si>
  <si>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</si>
  <si>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</si>
  <si>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</si>
  <si>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</si>
  <si>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</si>
  <si>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</si>
  <si>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</si>
  <si>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</si>
  <si>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</si>
  <si>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</si>
  <si>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</si>
  <si>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</si>
  <si>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</si>
  <si>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</si>
  <si>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</si>
  <si>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</si>
  <si>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</si>
  <si>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</si>
  <si>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</si>
  <si>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</si>
  <si>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</si>
  <si>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</si>
  <si>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</si>
  <si>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</si>
  <si>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</si>
  <si>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</si>
  <si>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</si>
  <si>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</si>
  <si>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</si>
  <si>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</si>
  <si>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</si>
  <si>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</si>
  <si>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</si>
  <si>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</si>
  <si>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</si>
  <si>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</si>
  <si>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</si>
  <si>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</si>
  <si>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</si>
  <si>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</si>
  <si>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</si>
  <si>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</si>
  <si>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</si>
  <si>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</si>
  <si>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</si>
  <si>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</si>
  <si>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</si>
  <si>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</si>
  <si>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</si>
  <si>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</si>
  <si>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</si>
  <si>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</si>
  <si>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</si>
  <si>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</si>
  <si>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</si>
  <si>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</si>
  <si>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</si>
  <si>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</si>
  <si>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</si>
  <si>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</si>
  <si>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</si>
  <si>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</si>
  <si>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</si>
  <si>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</si>
  <si>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</si>
  <si>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</si>
  <si>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</si>
  <si>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</si>
  <si>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</si>
  <si>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</si>
  <si>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</si>
  <si>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</si>
  <si>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</si>
  <si>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</si>
  <si>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</si>
  <si>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</si>
  <si>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</si>
  <si>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</si>
  <si>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</si>
  <si>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</si>
  <si>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</si>
  <si>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</si>
  <si>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</si>
  <si>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</si>
  <si>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</si>
  <si>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</si>
  <si>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</si>
  <si>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</si>
  <si>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</si>
  <si>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</si>
  <si>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</si>
  <si>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</si>
  <si>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</si>
  <si>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</si>
  <si>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</si>
  <si>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</si>
  <si>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</si>
  <si>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</si>
  <si>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</si>
  <si>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</si>
  <si>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</si>
  <si>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</si>
  <si>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</si>
  <si>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</si>
  <si>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</si>
  <si>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</si>
  <si>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</si>
  <si>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</si>
  <si>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</si>
  <si>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</si>
  <si>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</si>
  <si>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</si>
  <si>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</si>
  <si>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</si>
  <si>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</si>
  <si>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</si>
  <si>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</si>
  <si>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</si>
  <si>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</si>
  <si>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</si>
  <si>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</si>
  <si>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</si>
  <si>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</si>
  <si>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</si>
  <si>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</si>
  <si>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</si>
  <si>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</si>
  <si>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</si>
  <si>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</si>
  <si>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</si>
  <si>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</si>
  <si>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</si>
  <si>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</si>
  <si>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</si>
  <si>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</si>
  <si>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</si>
  <si>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</si>
  <si>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</si>
  <si>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</si>
  <si>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</si>
  <si>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</si>
  <si>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</si>
  <si>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</si>
  <si>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</si>
  <si>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</si>
  <si>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</si>
  <si>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</si>
  <si>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</si>
  <si>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</si>
  <si>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</si>
  <si>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</si>
  <si>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</si>
  <si>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</si>
  <si>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</si>
  <si>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</si>
  <si>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</si>
  <si>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</si>
  <si>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</si>
  <si>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</si>
  <si>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</si>
  <si>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</si>
  <si>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</si>
  <si>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</si>
  <si>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</si>
  <si>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</si>
  <si>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</si>
  <si>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</si>
  <si>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</si>
  <si>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</si>
  <si>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</si>
  <si>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</si>
  <si>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</si>
  <si>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</si>
  <si>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</si>
  <si>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</si>
  <si>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</si>
  <si>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</si>
  <si>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</si>
  <si>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</si>
  <si>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</si>
  <si>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</si>
  <si>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</si>
  <si>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</si>
  <si>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</si>
  <si>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</si>
  <si>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</si>
  <si>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</si>
  <si>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</si>
  <si>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</si>
  <si>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</si>
  <si>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</si>
  <si>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</si>
  <si>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</si>
  <si>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</si>
  <si>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</si>
  <si>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</si>
  <si>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</si>
  <si>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</si>
  <si>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</si>
  <si>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</si>
  <si>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</si>
  <si>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</si>
  <si>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</si>
  <si>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</si>
  <si>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</si>
  <si>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</si>
  <si>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</si>
  <si>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</si>
  <si>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</si>
  <si>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</si>
  <si>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</si>
  <si>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</si>
  <si>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</si>
  <si>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</si>
  <si>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</si>
  <si>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</si>
  <si>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</si>
  <si>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</si>
  <si>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</si>
  <si>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</si>
  <si>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</si>
  <si>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</si>
  <si>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</si>
  <si>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</si>
  <si>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</si>
  <si>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</si>
  <si>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</si>
  <si>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</si>
  <si>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</si>
  <si>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</si>
  <si>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</si>
  <si>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</si>
  <si>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</si>
  <si>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</si>
  <si>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</si>
  <si>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</si>
  <si>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</si>
  <si>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</si>
  <si>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</si>
  <si>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</si>
  <si>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</si>
  <si>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</si>
  <si>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</si>
  <si>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</si>
  <si>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</si>
  <si>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</si>
  <si>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</si>
  <si>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</si>
  <si>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</si>
  <si>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</si>
  <si>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</si>
  <si>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</si>
  <si>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</si>
  <si>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</si>
  <si>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</si>
  <si>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</si>
  <si>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</si>
  <si>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</si>
  <si>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</si>
  <si>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</si>
  <si>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</si>
  <si>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</si>
  <si>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</si>
  <si>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</si>
  <si>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</si>
  <si>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</si>
  <si>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</si>
  <si>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</si>
  <si>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</si>
  <si>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</si>
  <si>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</si>
  <si>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</si>
  <si>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</si>
  <si>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</si>
  <si>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</si>
  <si>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</si>
  <si>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</si>
  <si>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</si>
  <si>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</si>
  <si>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</si>
  <si>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</si>
  <si>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</si>
  <si>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</si>
  <si>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</si>
  <si>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</si>
  <si>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</si>
  <si>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</si>
  <si>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</si>
  <si>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</si>
  <si>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</si>
  <si>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</si>
  <si>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</si>
  <si>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</si>
  <si>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</si>
  <si>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</si>
  <si>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</si>
  <si>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</si>
  <si>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</si>
  <si>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</si>
  <si>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</si>
  <si>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</si>
  <si>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</si>
  <si>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</si>
  <si>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</si>
  <si>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</si>
  <si>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</si>
  <si>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</si>
  <si>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</si>
  <si>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</si>
  <si>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</si>
  <si>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</si>
  <si>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</si>
  <si>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</si>
  <si>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</si>
  <si>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</si>
  <si>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</si>
  <si>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</si>
  <si>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</si>
  <si>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</si>
  <si>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</si>
  <si>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</si>
  <si>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</si>
  <si>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</si>
  <si>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</si>
  <si>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</si>
  <si>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</si>
  <si>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</si>
  <si>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</si>
  <si>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</si>
  <si>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</si>
  <si>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</si>
  <si>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</si>
  <si>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</si>
  <si>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</si>
  <si>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</si>
  <si>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</si>
  <si>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</si>
  <si>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</si>
  <si>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</si>
  <si>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</si>
  <si>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</si>
  <si>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</si>
  <si>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</si>
  <si>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</si>
  <si>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</si>
  <si>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</si>
  <si>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</si>
  <si>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</si>
  <si>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</si>
  <si>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</si>
  <si>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</si>
  <si>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</si>
  <si>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</si>
  <si>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</si>
  <si>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</si>
  <si>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</si>
  <si>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</si>
  <si>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</si>
  <si>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</si>
  <si>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</si>
  <si>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</si>
  <si>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</si>
  <si>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</si>
  <si>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</si>
  <si>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</si>
  <si>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</si>
  <si>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</si>
  <si>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</si>
  <si>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</si>
  <si>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</si>
  <si>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</si>
  <si>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</si>
  <si>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</si>
  <si>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</si>
  <si>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</si>
  <si>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</si>
  <si>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</si>
  <si>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</si>
  <si>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</si>
  <si>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</si>
  <si>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</si>
  <si>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</si>
  <si>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</si>
  <si>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</si>
  <si>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</si>
  <si>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</si>
  <si>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</si>
  <si>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</si>
  <si>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</si>
  <si>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</si>
  <si>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</si>
  <si>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</si>
  <si>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</si>
  <si>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</si>
  <si>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</si>
  <si>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</si>
  <si>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</si>
  <si>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</si>
  <si>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</si>
  <si>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</si>
  <si>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</si>
  <si>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</si>
  <si>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</si>
  <si>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</si>
  <si>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</si>
  <si>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</si>
  <si>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</si>
  <si>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</si>
  <si>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</si>
  <si>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</si>
  <si>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</si>
  <si>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</si>
  <si>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</si>
  <si>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</si>
  <si>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</si>
  <si>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</si>
  <si>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</si>
  <si>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</si>
  <si>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</si>
  <si>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</si>
  <si>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</si>
  <si>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</si>
  <si>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</si>
  <si>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</si>
  <si>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</si>
  <si>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</si>
  <si>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</si>
  <si>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</si>
  <si>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</si>
  <si>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</si>
  <si>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</si>
  <si>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</si>
  <si>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</si>
  <si>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</si>
  <si>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</si>
  <si>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</si>
  <si>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</si>
  <si>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</si>
  <si>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</si>
  <si>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</si>
  <si>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</si>
  <si>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</si>
  <si>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</si>
  <si>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</si>
  <si>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</si>
  <si>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</si>
  <si>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</si>
  <si>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</si>
  <si>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</si>
  <si>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</si>
  <si>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</si>
  <si>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</si>
  <si>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</si>
  <si>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</si>
  <si>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</si>
  <si>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</si>
  <si>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</si>
  <si>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</si>
  <si>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</si>
  <si>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</si>
  <si>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</si>
  <si>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</si>
  <si>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</si>
  <si>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</si>
  <si>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</si>
  <si>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</si>
  <si>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</si>
  <si>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</si>
  <si>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</si>
  <si>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</si>
  <si>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</si>
  <si>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</si>
  <si>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</si>
  <si>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</si>
  <si>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</si>
  <si>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</si>
  <si>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</si>
  <si>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</si>
  <si>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</si>
  <si>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</si>
  <si>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</si>
  <si>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</si>
  <si>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</si>
  <si>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</si>
  <si>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</si>
  <si>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</si>
  <si>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</si>
  <si>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</si>
  <si>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</si>
  <si>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</si>
  <si>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</si>
  <si>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</si>
  <si>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</si>
  <si>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</si>
  <si>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</si>
  <si>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</si>
  <si>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</si>
  <si>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</si>
  <si>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</si>
  <si>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</si>
  <si>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</si>
  <si>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</si>
  <si>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</si>
  <si>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</si>
  <si>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</si>
  <si>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</si>
  <si>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</si>
  <si>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</si>
  <si>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</si>
  <si>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</si>
  <si>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</si>
  <si>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</si>
  <si>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</si>
  <si>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</si>
  <si>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</si>
  <si>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</si>
  <si>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</si>
  <si>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</si>
  <si>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</si>
  <si>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</si>
  <si>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</si>
  <si>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</si>
  <si>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</si>
  <si>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</si>
  <si>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</si>
  <si>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</si>
  <si>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</si>
  <si>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</si>
  <si>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</si>
  <si>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</si>
  <si>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</si>
  <si>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</si>
  <si>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</si>
  <si>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</si>
  <si>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</si>
  <si>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</si>
  <si>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</si>
  <si>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</si>
  <si>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</si>
  <si>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</si>
  <si>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</si>
  <si>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</si>
  <si>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</si>
  <si>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</si>
  <si>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</si>
  <si>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</si>
  <si>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</si>
  <si>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</si>
  <si>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</si>
  <si>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</si>
  <si>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</si>
  <si>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</si>
  <si>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</si>
  <si>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</si>
  <si>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</si>
  <si>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</si>
  <si>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</si>
  <si>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</si>
  <si>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</si>
  <si>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</si>
  <si>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</si>
  <si>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</si>
  <si>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</si>
  <si>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</si>
  <si>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</si>
  <si>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</si>
  <si>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</si>
  <si>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</si>
  <si>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</si>
  <si>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</si>
  <si>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</si>
  <si>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</si>
  <si>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</si>
  <si>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</si>
  <si>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</si>
  <si>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</si>
  <si>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</si>
  <si>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</si>
  <si>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</si>
  <si>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</si>
  <si>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</si>
  <si>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</si>
  <si>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</si>
  <si>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</si>
  <si>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</si>
  <si>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</si>
  <si>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</si>
  <si>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</si>
  <si>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</si>
  <si>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</si>
  <si>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</si>
  <si>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</si>
  <si>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</si>
  <si>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</si>
  <si>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</si>
  <si>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</si>
  <si>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</si>
  <si>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</si>
  <si>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</si>
  <si>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</si>
  <si>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</si>
  <si>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</si>
  <si>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</si>
  <si>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</si>
  <si>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</si>
  <si>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</si>
  <si>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</si>
  <si>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</si>
  <si>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</si>
  <si>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</si>
  <si>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</si>
  <si>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</si>
  <si>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</si>
  <si>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</si>
  <si>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</si>
  <si>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</si>
  <si>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</si>
  <si>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</si>
  <si>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</si>
  <si>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</si>
  <si>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</si>
  <si>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</si>
  <si>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</si>
  <si>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</si>
  <si>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</si>
  <si>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</si>
  <si>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</si>
  <si>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</si>
  <si>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</si>
  <si>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</si>
  <si>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</si>
  <si>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</si>
  <si>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</si>
  <si>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</si>
  <si>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</si>
  <si>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</si>
  <si>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</si>
  <si>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</si>
  <si>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</si>
  <si>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</si>
  <si>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</si>
  <si>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</si>
  <si>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</si>
  <si>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</si>
  <si>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</si>
  <si>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</si>
  <si>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</si>
  <si>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</si>
  <si>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</si>
  <si>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</si>
  <si>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</si>
  <si>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</si>
  <si>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</si>
  <si>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</si>
  <si>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</si>
  <si>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</si>
  <si>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</si>
  <si>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</si>
  <si>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</si>
  <si>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</si>
  <si>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</si>
  <si>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</si>
  <si>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</si>
  <si>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</si>
  <si>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</si>
  <si>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</si>
  <si>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</si>
  <si>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</si>
  <si>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</si>
  <si>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</si>
  <si>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</si>
  <si>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</si>
  <si>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</si>
  <si>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</si>
  <si>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</si>
  <si>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</si>
  <si>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</si>
  <si>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</si>
  <si>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</si>
  <si>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</si>
  <si>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</si>
  <si>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</si>
  <si>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</si>
  <si>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</si>
  <si>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</si>
  <si>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</si>
  <si>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</si>
  <si>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</si>
  <si>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</si>
  <si>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</si>
  <si>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</si>
  <si>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</si>
  <si>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</si>
  <si>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</si>
  <si>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</si>
  <si>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</si>
  <si>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</si>
  <si>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</si>
  <si>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</si>
  <si>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</si>
  <si>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</si>
  <si>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</si>
  <si>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</si>
  <si>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</si>
  <si>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</si>
  <si>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</si>
  <si>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</si>
  <si>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</si>
  <si>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</si>
  <si>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</si>
  <si>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</si>
  <si>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</si>
  <si>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</si>
  <si>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</si>
  <si>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</si>
  <si>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</si>
  <si>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</si>
  <si>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</si>
  <si>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</si>
  <si>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</si>
  <si>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</si>
  <si>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</si>
  <si>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</si>
  <si>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</si>
  <si>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</si>
  <si>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</si>
  <si>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</si>
  <si>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</si>
  <si>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</si>
  <si>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</si>
  <si>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</si>
  <si>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</si>
  <si>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</si>
  <si>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</si>
  <si>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</si>
  <si>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</si>
  <si>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</si>
  <si>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</si>
  <si>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</si>
  <si>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</si>
  <si>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</si>
  <si>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</si>
  <si>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</si>
  <si>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</si>
  <si>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</si>
  <si>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</si>
  <si>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</si>
  <si>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</si>
  <si>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</si>
  <si>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</si>
  <si>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</si>
  <si>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</si>
  <si>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</si>
  <si>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</si>
  <si>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</si>
  <si>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</si>
  <si>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</si>
  <si>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</si>
  <si>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</si>
  <si>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</si>
  <si>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</si>
  <si>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</si>
  <si>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</si>
  <si>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</si>
  <si>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</si>
  <si>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</si>
  <si>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</si>
  <si>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</si>
  <si>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</si>
  <si>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</si>
  <si>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</si>
  <si>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</si>
  <si>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</si>
  <si>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</si>
  <si>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</si>
  <si>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</si>
  <si>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</si>
  <si>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</si>
  <si>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</si>
  <si>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</si>
  <si>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</si>
  <si>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</si>
  <si>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</si>
  <si>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</si>
  <si>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</si>
  <si>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</si>
  <si>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</si>
  <si>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</si>
  <si>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</si>
  <si>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</si>
  <si>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</si>
  <si>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</si>
  <si>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</si>
  <si>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</si>
  <si>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</si>
  <si>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</si>
  <si>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</si>
  <si>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</si>
  <si>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</si>
  <si>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</si>
  <si>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</si>
  <si>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</si>
  <si>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</si>
  <si>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</si>
  <si>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</si>
  <si>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</si>
  <si>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</si>
  <si>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</si>
  <si>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</si>
  <si>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</si>
  <si>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</si>
  <si>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</si>
  <si>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</si>
  <si>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</si>
  <si>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</si>
  <si>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</si>
  <si>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</si>
  <si>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</si>
  <si>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</si>
  <si>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</si>
  <si>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</si>
  <si>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</si>
  <si>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</si>
  <si>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</si>
  <si>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</si>
  <si>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</si>
  <si>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</si>
  <si>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</si>
  <si>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</si>
  <si>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</si>
  <si>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</si>
  <si>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</si>
  <si>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</si>
  <si>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</si>
  <si>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</si>
  <si>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</si>
  <si>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</si>
  <si>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</si>
  <si>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</si>
  <si>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</si>
  <si>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</si>
  <si>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</si>
  <si>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</si>
  <si>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</si>
  <si>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</si>
  <si>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</si>
  <si>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</si>
  <si>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</si>
  <si>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</si>
  <si>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</si>
  <si>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</si>
  <si>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</si>
  <si>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</si>
  <si>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</si>
  <si>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</si>
  <si>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</si>
  <si>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</si>
  <si>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</si>
  <si>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</si>
  <si>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</si>
  <si>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</si>
  <si>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</si>
  <si>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</si>
  <si>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</si>
  <si>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</si>
  <si>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</si>
  <si>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</si>
  <si>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</si>
  <si>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</si>
  <si>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</si>
  <si>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</si>
  <si>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</si>
  <si>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</si>
  <si>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</si>
  <si>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</si>
  <si>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</si>
  <si>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</si>
  <si>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</si>
  <si>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</si>
  <si>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</si>
  <si>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</si>
  <si>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</si>
  <si>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</si>
  <si>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</si>
  <si>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</si>
  <si>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</si>
  <si>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</si>
  <si>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</si>
  <si>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</si>
  <si>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</si>
  <si>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</si>
  <si>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</si>
  <si>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</si>
  <si>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</si>
  <si>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</si>
  <si>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</si>
  <si>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</si>
  <si>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</si>
  <si>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</si>
  <si>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</si>
  <si>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</si>
  <si>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</si>
  <si>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</si>
  <si>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</si>
  <si>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</si>
  <si>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</si>
  <si>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</si>
  <si>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</si>
  <si>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</si>
  <si>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</si>
  <si>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</si>
  <si>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</si>
  <si>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</si>
  <si>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</si>
  <si>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</si>
  <si>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</si>
  <si>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</si>
  <si>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</si>
  <si>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</si>
  <si>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</si>
  <si>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</si>
  <si>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</si>
  <si>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</si>
  <si>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</si>
  <si>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</si>
  <si>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</si>
  <si>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</si>
  <si>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</si>
  <si>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</si>
  <si>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</si>
  <si>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</si>
  <si>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</si>
  <si>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</si>
  <si>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</si>
  <si>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</si>
  <si>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</si>
  <si>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</si>
  <si>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</si>
  <si>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</si>
  <si>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</si>
  <si>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</si>
  <si>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</si>
  <si>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</si>
  <si>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</si>
  <si>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</si>
  <si>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</si>
  <si>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</si>
  <si>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</si>
  <si>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</si>
  <si>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</si>
  <si>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</si>
  <si>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</si>
  <si>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</si>
  <si>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</si>
  <si>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</si>
  <si>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</si>
  <si>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</si>
  <si>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</si>
  <si>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</si>
  <si>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</si>
  <si>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</si>
  <si>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</si>
  <si>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</si>
  <si>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</si>
  <si>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</si>
  <si>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</si>
  <si>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</si>
  <si>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</si>
  <si>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</si>
  <si>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</si>
  <si>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</si>
  <si>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</si>
  <si>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</si>
  <si>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</si>
  <si>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</si>
  <si>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</si>
  <si>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</si>
  <si>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</si>
  <si>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</si>
  <si>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</si>
  <si>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</si>
  <si>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</si>
  <si>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</si>
  <si>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</si>
  <si>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</si>
  <si>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</si>
  <si>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</si>
  <si>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</si>
  <si>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</si>
  <si>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</si>
  <si>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</si>
  <si>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</si>
  <si>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</si>
  <si>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</si>
  <si>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</si>
  <si>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</si>
  <si>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</si>
  <si>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</si>
  <si>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</si>
  <si>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</si>
  <si>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</si>
  <si>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</si>
  <si>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</si>
  <si>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</si>
  <si>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</si>
  <si>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</si>
  <si>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</si>
  <si>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</si>
  <si>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</si>
  <si>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</si>
  <si>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</si>
  <si>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</si>
  <si>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</si>
  <si>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</si>
  <si>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</si>
  <si>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</si>
  <si>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</si>
  <si>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</si>
  <si>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</si>
  <si>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</si>
  <si>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</si>
  <si>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</si>
  <si>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</si>
  <si>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</si>
  <si>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</si>
  <si>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</si>
  <si>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</si>
  <si>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</si>
  <si>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</si>
  <si>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</si>
  <si>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</si>
  <si>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</si>
  <si>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</si>
  <si>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</si>
  <si>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</si>
  <si>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</si>
  <si>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</si>
  <si>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</si>
  <si>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</si>
  <si>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</si>
  <si>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</si>
  <si>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</si>
  <si>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</si>
  <si>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</si>
  <si>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</si>
  <si>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</si>
  <si>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</si>
  <si>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</si>
  <si>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</si>
  <si>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</si>
  <si>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</si>
  <si>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</si>
  <si>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</si>
  <si>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</si>
  <si>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</si>
  <si>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</si>
  <si>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</si>
  <si>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</si>
  <si>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</si>
  <si>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</si>
  <si>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</si>
  <si>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</si>
  <si>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</si>
  <si>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</si>
  <si>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</si>
  <si>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</si>
  <si>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</si>
  <si>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</si>
  <si>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</si>
  <si>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</si>
  <si>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</si>
  <si>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</si>
  <si>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</si>
  <si>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</si>
  <si>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</si>
  <si>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</si>
  <si>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</si>
  <si>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</si>
  <si>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</si>
  <si>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</si>
  <si>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</si>
  <si>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</si>
  <si>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</si>
  <si>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</si>
  <si>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</si>
  <si>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</si>
  <si>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</si>
  <si>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</si>
  <si>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</si>
  <si>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</si>
  <si>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</si>
  <si>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</si>
  <si>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</si>
  <si>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</si>
  <si>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</si>
  <si>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</si>
  <si>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</si>
  <si>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</si>
  <si>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</si>
  <si>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</si>
  <si>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</si>
  <si>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</si>
  <si>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</si>
  <si>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</si>
  <si>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</si>
  <si>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</si>
  <si>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</si>
  <si>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</si>
  <si>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</si>
  <si>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</si>
  <si>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</si>
  <si>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</si>
  <si>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</si>
  <si>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</si>
  <si>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</si>
  <si>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</si>
  <si>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</si>
  <si>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</si>
  <si>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</si>
  <si>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</si>
  <si>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</si>
  <si>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</si>
  <si>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</si>
  <si>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</si>
  <si>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</si>
  <si>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</si>
  <si>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</si>
  <si>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</si>
  <si>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</si>
  <si>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</si>
  <si>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</si>
  <si>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</si>
  <si>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</si>
  <si>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</si>
  <si>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</si>
  <si>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</si>
  <si>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</si>
  <si>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</si>
  <si>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</si>
  <si>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</si>
  <si>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</si>
  <si>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</si>
  <si>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</si>
  <si>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</si>
  <si>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</si>
  <si>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</si>
  <si>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</si>
  <si>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</si>
  <si>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</si>
  <si>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</si>
  <si>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</si>
  <si>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</si>
  <si>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</si>
  <si>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</si>
  <si>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</si>
  <si>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</si>
  <si>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</si>
  <si>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</si>
  <si>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</si>
  <si>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</si>
  <si>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</si>
  <si>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</si>
  <si>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</si>
  <si>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</si>
  <si>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</si>
  <si>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</si>
  <si>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</si>
  <si>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</si>
  <si>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</si>
  <si>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</si>
  <si>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</si>
  <si>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</si>
  <si>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</si>
  <si>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</si>
  <si>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</si>
  <si>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</si>
  <si>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</si>
  <si>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</si>
  <si>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</si>
  <si>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</si>
  <si>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</si>
  <si>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</si>
  <si>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</si>
  <si>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</si>
  <si>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</si>
  <si>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</si>
  <si>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</si>
  <si>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</si>
  <si>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</si>
  <si>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</si>
  <si>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</si>
  <si>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</si>
  <si>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</si>
  <si>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</si>
  <si>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</si>
  <si>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</si>
  <si>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</si>
  <si>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</si>
  <si>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</si>
  <si>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</si>
  <si>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</si>
  <si>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</si>
  <si>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</si>
  <si>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</si>
  <si>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</si>
  <si>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</si>
  <si>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</si>
  <si>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</si>
  <si>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</si>
  <si>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</si>
  <si>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</si>
  <si>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</si>
  <si>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</si>
  <si>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</si>
  <si>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</si>
  <si>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</si>
  <si>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</si>
  <si>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</si>
  <si>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</si>
  <si>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</si>
  <si>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</si>
  <si>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</si>
  <si>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</si>
  <si>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</si>
  <si>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</si>
  <si>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</si>
  <si>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</si>
  <si>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</si>
  <si>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</si>
  <si>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</si>
  <si>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</si>
  <si>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</si>
  <si>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</si>
  <si>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</si>
  <si>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</si>
  <si>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</si>
  <si>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</si>
  <si>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</si>
  <si>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</si>
  <si>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</si>
  <si>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</si>
  <si>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</si>
  <si>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</si>
  <si>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</si>
  <si>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</si>
  <si>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</si>
  <si>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</si>
  <si>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</si>
  <si>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</si>
  <si>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</si>
  <si>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</si>
  <si>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</si>
  <si>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</si>
  <si>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</si>
  <si>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</si>
  <si>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</si>
  <si>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</si>
  <si>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</si>
  <si>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</si>
  <si>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</si>
  <si>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</si>
  <si>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</si>
  <si>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</si>
  <si>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</si>
  <si>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</si>
  <si>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</si>
  <si>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</si>
  <si>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</si>
  <si>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</si>
  <si>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</si>
  <si>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</si>
  <si>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</si>
  <si>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</si>
  <si>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</si>
  <si>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</si>
  <si>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</si>
  <si>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</si>
  <si>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</si>
  <si>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</si>
  <si>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</si>
  <si>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</si>
  <si>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</si>
  <si>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</si>
  <si>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</si>
  <si>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</si>
  <si>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</si>
  <si>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</si>
  <si>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</si>
  <si>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</si>
  <si>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</si>
  <si>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</si>
  <si>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</si>
  <si>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</si>
  <si>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</si>
  <si>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</si>
  <si>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</si>
  <si>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</si>
  <si>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</si>
  <si>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</si>
  <si>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</si>
  <si>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</si>
  <si>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</si>
  <si>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</si>
  <si>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</si>
  <si>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</si>
  <si>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</si>
  <si>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</si>
  <si>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</si>
  <si>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</si>
  <si>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</si>
  <si>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</si>
  <si>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</si>
  <si>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</si>
  <si>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</si>
  <si>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</si>
  <si>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</si>
  <si>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</si>
  <si>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</si>
  <si>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</si>
  <si>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</si>
  <si>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</si>
  <si>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</si>
  <si>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</si>
  <si>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</si>
  <si>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</si>
  <si>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</si>
  <si>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</si>
  <si>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</si>
  <si>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</si>
  <si>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</si>
  <si>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</si>
  <si>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</si>
  <si>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</si>
  <si>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</si>
  <si>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</si>
  <si>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</si>
  <si>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</si>
  <si>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</si>
  <si>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</si>
  <si>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</si>
  <si>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</si>
  <si>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</si>
  <si>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</si>
  <si>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</si>
  <si>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</si>
  <si>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</si>
  <si>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</si>
  <si>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</si>
  <si>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</si>
  <si>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</si>
  <si>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</si>
  <si>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</si>
  <si>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</si>
  <si>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</si>
  <si>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</si>
  <si>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</si>
  <si>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</si>
  <si>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</si>
  <si>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</si>
  <si>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</si>
  <si>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</si>
  <si>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</si>
  <si>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</si>
  <si>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</si>
  <si>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</si>
  <si>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</si>
  <si>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</si>
  <si>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</si>
  <si>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</si>
  <si>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</si>
  <si>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</si>
  <si>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</si>
  <si>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</si>
  <si>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</si>
  <si>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</si>
  <si>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</si>
  <si>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</si>
  <si>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</si>
  <si>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</si>
  <si>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</si>
  <si>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</si>
  <si>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</si>
  <si>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</si>
  <si>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</si>
  <si>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</si>
  <si>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</si>
  <si>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</si>
  <si>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</si>
  <si>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</si>
  <si>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</si>
  <si>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</si>
  <si>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</si>
  <si>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</si>
  <si>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</si>
  <si>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</si>
  <si>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</si>
  <si>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</si>
  <si>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</si>
  <si>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</si>
  <si>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</si>
  <si>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</si>
  <si>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</si>
  <si>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</si>
  <si>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</si>
  <si>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</si>
  <si>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</si>
  <si>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</si>
  <si>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</si>
  <si>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</si>
  <si>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</si>
  <si>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</si>
  <si>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</si>
  <si>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</si>
  <si>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</si>
  <si>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</si>
  <si>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</si>
  <si>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</si>
  <si>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</si>
  <si>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</si>
  <si>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</si>
  <si>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</si>
  <si>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</si>
  <si>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</si>
  <si>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</si>
  <si>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</si>
  <si>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</si>
  <si>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</si>
  <si>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</si>
  <si>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</si>
  <si>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</si>
  <si>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</si>
  <si>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</si>
  <si>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</si>
  <si>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</si>
  <si>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</si>
  <si>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</si>
  <si>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</si>
  <si>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</si>
  <si>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</si>
  <si>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</si>
  <si>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</si>
  <si>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</si>
  <si>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</si>
  <si>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</si>
  <si>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</si>
  <si>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</si>
  <si>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</si>
  <si>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</si>
  <si>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</si>
  <si>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</si>
  <si>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</si>
  <si>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</si>
  <si>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</si>
  <si>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</si>
  <si>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</si>
  <si>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</si>
  <si>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</si>
  <si>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</si>
  <si>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</si>
  <si>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</si>
  <si>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</si>
  <si>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</si>
  <si>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</si>
  <si>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</si>
  <si>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</si>
  <si>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</si>
  <si>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</si>
  <si>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</si>
  <si>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</si>
  <si>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</si>
  <si>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</si>
  <si>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</si>
  <si>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</si>
  <si>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</si>
  <si>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</si>
  <si>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</si>
  <si>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</si>
  <si>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</si>
  <si>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</si>
  <si>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</si>
  <si>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</si>
  <si>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</si>
  <si>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</si>
  <si>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</si>
  <si>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</si>
  <si>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</si>
  <si>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</si>
  <si>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</si>
  <si>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</si>
  <si>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</si>
  <si>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</si>
  <si>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</si>
  <si>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</si>
  <si>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</si>
  <si>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</si>
  <si>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</si>
  <si>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</si>
  <si>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</si>
  <si>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</si>
  <si>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</si>
  <si>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</si>
  <si>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</si>
  <si>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</si>
  <si>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</si>
  <si>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</si>
  <si>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</si>
  <si>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</si>
  <si>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</si>
  <si>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</si>
  <si>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</si>
  <si>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</si>
  <si>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</si>
  <si>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</si>
  <si>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</si>
  <si>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</si>
  <si>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</si>
  <si>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</si>
  <si>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</si>
  <si>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</si>
  <si>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</si>
  <si>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</si>
  <si>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</si>
  <si>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</si>
  <si>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</si>
  <si>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</si>
  <si>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</si>
  <si>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</si>
  <si>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</si>
  <si>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</si>
  <si>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</si>
  <si>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</si>
  <si>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</si>
  <si>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</si>
  <si>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</si>
  <si>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</si>
  <si>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</si>
  <si>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</si>
  <si>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</si>
  <si>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</si>
  <si>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</si>
  <si>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</si>
  <si>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</si>
  <si>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</si>
  <si>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</si>
  <si>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</si>
  <si>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</si>
  <si>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</si>
  <si>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</si>
  <si>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</si>
  <si>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</si>
  <si>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</si>
  <si>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</si>
  <si>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</si>
  <si>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</si>
  <si>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</si>
  <si>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</si>
  <si>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</si>
  <si>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</si>
  <si>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</si>
  <si>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</si>
  <si>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</si>
  <si>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</si>
  <si>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</si>
  <si>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</si>
  <si>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</si>
  <si>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</si>
  <si>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</si>
  <si>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</si>
  <si>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</si>
  <si>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</si>
  <si>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</si>
  <si>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</si>
  <si>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</si>
  <si>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</si>
  <si>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</si>
  <si>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</si>
  <si>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</si>
  <si>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</si>
  <si>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</si>
  <si>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</si>
  <si>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</si>
  <si>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</si>
  <si>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</si>
  <si>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</si>
  <si>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</si>
  <si>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</si>
  <si>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</si>
  <si>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</si>
  <si>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</si>
  <si>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</si>
  <si>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</si>
  <si>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</si>
  <si>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</si>
  <si>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</si>
  <si>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</si>
  <si>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</si>
  <si>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</si>
  <si>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</si>
  <si>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</si>
  <si>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</si>
  <si>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</si>
  <si>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</si>
  <si>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</si>
  <si>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</si>
  <si>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</si>
  <si>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</si>
  <si>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</si>
  <si>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</si>
  <si>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</si>
  <si>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</si>
  <si>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</si>
  <si>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</si>
  <si>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</si>
  <si>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</si>
  <si>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</si>
  <si>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</si>
  <si>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</si>
  <si>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</si>
  <si>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</si>
  <si>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</si>
  <si>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</si>
  <si>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</si>
  <si>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</si>
  <si>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</si>
  <si>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</si>
  <si>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</si>
  <si>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</si>
  <si>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</si>
  <si>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</si>
  <si>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</si>
  <si>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</si>
  <si>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</si>
  <si>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</si>
  <si>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</si>
  <si>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</si>
  <si>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</si>
  <si>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</si>
  <si>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</si>
  <si>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</si>
  <si>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</si>
  <si>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</si>
  <si>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</si>
  <si>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</si>
  <si>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</si>
  <si>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</si>
  <si>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</si>
  <si>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</si>
  <si>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</si>
  <si>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</si>
  <si>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</si>
  <si>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</si>
  <si>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</si>
  <si>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</si>
  <si>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</si>
  <si>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</si>
  <si>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</si>
  <si>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</si>
  <si>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</si>
  <si>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</si>
  <si>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</si>
  <si>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</si>
  <si>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</si>
  <si>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</si>
  <si>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</si>
  <si>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</si>
  <si>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</si>
  <si>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</si>
  <si>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</si>
  <si>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</si>
  <si>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</si>
  <si>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</si>
  <si>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</si>
  <si>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</si>
  <si>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</si>
  <si>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</si>
  <si>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</si>
  <si>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</si>
  <si>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</si>
  <si>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</si>
  <si>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</si>
  <si>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</si>
  <si>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</si>
  <si>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</si>
  <si>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</si>
  <si>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</si>
  <si>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</si>
  <si>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</si>
  <si>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</si>
  <si>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</si>
  <si>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</si>
  <si>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</si>
  <si>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</si>
  <si>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</si>
  <si>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</si>
  <si>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</si>
  <si>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</si>
  <si>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</si>
  <si>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</si>
  <si>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</si>
  <si>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</si>
  <si>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</si>
  <si>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</si>
  <si>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</si>
  <si>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</si>
  <si>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</si>
  <si>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</si>
  <si>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</si>
  <si>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</si>
  <si>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</si>
  <si>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</si>
  <si>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</si>
  <si>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</si>
  <si>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</si>
  <si>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</si>
  <si>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</si>
  <si>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</si>
  <si>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</si>
  <si>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</si>
  <si>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</si>
  <si>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</si>
  <si>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</si>
  <si>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</si>
  <si>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</si>
  <si>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</si>
  <si>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</si>
  <si>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</si>
  <si>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</si>
  <si>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</si>
  <si>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</si>
  <si>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</si>
  <si>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</si>
  <si>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</si>
  <si>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</si>
  <si>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</si>
  <si>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</si>
  <si>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</si>
  <si>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</si>
  <si>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</si>
  <si>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</si>
  <si>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</si>
  <si>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</si>
  <si>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</si>
  <si>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</si>
  <si>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</si>
  <si>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</si>
  <si>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</si>
  <si>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</si>
  <si>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</si>
  <si>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</si>
  <si>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</si>
  <si>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</si>
  <si>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</si>
  <si>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</si>
  <si>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</si>
  <si>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</si>
  <si>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</si>
  <si>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</si>
  <si>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</si>
  <si>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</si>
  <si>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</si>
  <si>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</si>
  <si>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</si>
  <si>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</si>
  <si>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</si>
  <si>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</si>
  <si>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</si>
  <si>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</si>
  <si>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</si>
  <si>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</si>
  <si>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</si>
  <si>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</si>
  <si>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</si>
  <si>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</si>
  <si>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</si>
  <si>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</si>
  <si>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</si>
  <si>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</si>
  <si>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</si>
  <si>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</si>
  <si>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</si>
  <si>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</si>
  <si>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</si>
  <si>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</si>
  <si>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</si>
  <si>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</si>
  <si>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</si>
  <si>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</si>
  <si>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</si>
  <si>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</si>
  <si>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</si>
  <si>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</si>
  <si>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</si>
  <si>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</si>
  <si>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</si>
  <si>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</si>
  <si>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</si>
  <si>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</si>
  <si>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</si>
  <si>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</si>
  <si>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</si>
  <si>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</si>
  <si>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</si>
  <si>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</si>
  <si>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</si>
  <si>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</si>
  <si>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</si>
  <si>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</si>
  <si>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</si>
  <si>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</si>
  <si>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</si>
  <si>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</si>
  <si>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</si>
  <si>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</si>
  <si>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</si>
  <si>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</si>
  <si>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</si>
  <si>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</si>
  <si>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</si>
  <si>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</si>
  <si>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</si>
  <si>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</si>
  <si>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</si>
  <si>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</si>
  <si>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</si>
  <si>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</si>
  <si>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</si>
  <si>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</si>
  <si>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</si>
  <si>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</si>
  <si>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</si>
  <si>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</si>
  <si>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</si>
  <si>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</si>
  <si>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</si>
  <si>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</si>
  <si>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</si>
  <si>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</si>
  <si>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</si>
  <si>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</si>
  <si>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</si>
  <si>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</si>
  <si>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</si>
  <si>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</si>
  <si>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</si>
  <si>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</si>
  <si>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</si>
  <si>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</si>
  <si>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</si>
  <si>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</si>
  <si>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</si>
  <si>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</si>
  <si>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</si>
  <si>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</si>
  <si>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</si>
  <si>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</si>
  <si>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</si>
  <si>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</si>
  <si>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</si>
  <si>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</si>
  <si>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</si>
  <si>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</si>
  <si>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</si>
  <si>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</si>
  <si>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</si>
  <si>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</si>
  <si>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</si>
  <si>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</si>
  <si>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</si>
  <si>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</si>
  <si>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</si>
  <si>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</si>
  <si>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</si>
  <si>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</si>
  <si>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</si>
  <si>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</si>
  <si>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</si>
  <si>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</si>
  <si>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</si>
  <si>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</si>
  <si>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</si>
  <si>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</si>
  <si>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</si>
  <si>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</si>
  <si>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</si>
  <si>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</si>
  <si>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</si>
  <si>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</si>
  <si>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</si>
  <si>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</si>
  <si>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</si>
  <si>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</si>
  <si>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</si>
  <si>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</si>
  <si>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</si>
  <si>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</si>
  <si>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</si>
  <si>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</si>
  <si>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</si>
  <si>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</si>
  <si>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</si>
  <si>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</si>
  <si>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</si>
  <si>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</si>
  <si>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</si>
  <si>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</si>
  <si>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</si>
  <si>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</si>
  <si>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</si>
  <si>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</si>
  <si>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</si>
  <si>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</si>
  <si>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</si>
  <si>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</si>
  <si>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</si>
  <si>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</si>
  <si>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</si>
  <si>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</si>
  <si>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</si>
  <si>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</si>
  <si>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</si>
  <si>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</si>
  <si>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</si>
  <si>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</si>
  <si>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</si>
  <si>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</si>
  <si>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</si>
  <si>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</si>
  <si>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</si>
  <si>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</si>
  <si>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</si>
  <si>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</si>
  <si>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</si>
  <si>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</si>
  <si>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</si>
  <si>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</si>
  <si>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</si>
  <si>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</si>
  <si>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</si>
  <si>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</si>
  <si>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</si>
  <si>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</si>
  <si>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</si>
  <si>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</si>
  <si>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</si>
  <si>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</si>
  <si>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</si>
  <si>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</si>
  <si>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</si>
  <si>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</si>
  <si>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</si>
  <si>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</si>
  <si>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</si>
  <si>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</si>
  <si>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</si>
  <si>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</si>
  <si>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</si>
  <si>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</si>
  <si>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</si>
  <si>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</si>
  <si>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</si>
  <si>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</si>
  <si>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</si>
  <si>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</si>
  <si>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</si>
  <si>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</si>
  <si>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</si>
  <si>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</si>
  <si>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</si>
  <si>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</si>
  <si>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</si>
  <si>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</si>
  <si>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</si>
  <si>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</si>
  <si>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</si>
  <si>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</si>
  <si>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</si>
  <si>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</si>
  <si>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</si>
  <si>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</si>
  <si>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</si>
  <si>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</si>
  <si>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</si>
  <si>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</si>
  <si>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</si>
  <si>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</si>
  <si>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</si>
  <si>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</si>
  <si>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</si>
  <si>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</si>
  <si>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</si>
  <si>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</si>
  <si>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</si>
  <si>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</si>
  <si>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</si>
  <si>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</si>
  <si>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</si>
  <si>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</si>
  <si>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</si>
  <si>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</si>
  <si>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</si>
  <si>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</si>
  <si>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</si>
  <si>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</si>
  <si>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</si>
  <si>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</si>
  <si>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</si>
  <si>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</si>
  <si>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</si>
  <si>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</si>
  <si>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</si>
  <si>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</si>
  <si>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</si>
  <si>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</si>
  <si>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</si>
  <si>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</si>
  <si>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</si>
  <si>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</si>
  <si>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</si>
  <si>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</si>
  <si>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</si>
  <si>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</si>
  <si>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</si>
  <si>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</si>
  <si>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</si>
  <si>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</si>
  <si>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</si>
  <si>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</si>
  <si>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</si>
  <si>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</si>
  <si>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</si>
  <si>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</si>
  <si>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</si>
  <si>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</si>
  <si>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</si>
  <si>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</si>
  <si>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</si>
  <si>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</si>
  <si>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</si>
  <si>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</si>
  <si>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</si>
  <si>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</si>
  <si>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</si>
  <si>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</si>
  <si>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</si>
  <si>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</si>
  <si>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</si>
  <si>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</si>
  <si>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</si>
  <si>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</si>
  <si>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</si>
  <si>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</si>
  <si>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</si>
  <si>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</si>
  <si>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</si>
  <si>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</si>
  <si>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</si>
  <si>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</si>
  <si>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</si>
  <si>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</si>
  <si>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</si>
  <si>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</si>
  <si>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</si>
  <si>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</si>
  <si>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</si>
  <si>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</si>
  <si>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</si>
  <si>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</si>
  <si>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</si>
  <si>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</si>
  <si>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</si>
  <si>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</si>
  <si>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</si>
  <si>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</si>
  <si>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</si>
  <si>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</si>
  <si>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</si>
  <si>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</si>
  <si>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</si>
  <si>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</si>
  <si>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</si>
  <si>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</si>
  <si>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</si>
  <si>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</si>
  <si>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</si>
  <si>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</si>
  <si>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</si>
  <si>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</si>
  <si>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</si>
  <si>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</si>
  <si>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</si>
  <si>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</si>
  <si>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</si>
  <si>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</si>
  <si>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</si>
  <si>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</si>
  <si>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</si>
  <si>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</si>
  <si>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</si>
  <si>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</si>
  <si>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</si>
  <si>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</si>
  <si>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</si>
  <si>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</si>
  <si>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</si>
  <si>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</si>
  <si>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</si>
  <si>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</si>
  <si>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</si>
  <si>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</si>
  <si>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</si>
  <si>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</si>
  <si>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</si>
  <si>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</si>
  <si>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</si>
  <si>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</si>
  <si>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</si>
  <si>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</si>
  <si>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</si>
  <si>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</si>
  <si>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</si>
  <si>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</si>
  <si>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</si>
  <si>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</si>
  <si>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</si>
  <si>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</si>
  <si>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</si>
  <si>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</si>
  <si>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</si>
  <si>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</si>
  <si>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</si>
  <si>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</si>
  <si>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</si>
  <si>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</si>
  <si>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</si>
  <si>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</si>
  <si>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</si>
  <si>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</si>
  <si>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</si>
  <si>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</si>
  <si>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</si>
  <si>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</si>
  <si>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</si>
  <si>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</si>
  <si>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</si>
  <si>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</si>
  <si>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</si>
  <si>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</si>
  <si>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</si>
  <si>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</si>
  <si>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</si>
  <si>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</si>
  <si>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</si>
  <si>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</si>
  <si>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</si>
  <si>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</si>
  <si>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</si>
  <si>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</si>
  <si>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</si>
  <si>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</si>
  <si>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</si>
  <si>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</si>
  <si>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</si>
  <si>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</si>
  <si>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</si>
  <si>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</si>
  <si>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</si>
  <si>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</si>
  <si>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</si>
  <si>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</si>
  <si>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</si>
  <si>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</si>
  <si>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</si>
  <si>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</si>
  <si>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</si>
  <si>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</si>
  <si>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</si>
  <si>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</si>
  <si>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</si>
  <si>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</si>
  <si>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</si>
  <si>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</si>
  <si>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</si>
  <si>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</si>
  <si>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</si>
  <si>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</si>
  <si>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</si>
  <si>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</si>
  <si>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</si>
  <si>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</si>
  <si>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</si>
  <si>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</si>
  <si>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</si>
  <si>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</si>
  <si>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</si>
  <si>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</si>
  <si>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</si>
  <si>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</si>
  <si>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</si>
  <si>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</si>
  <si>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</si>
  <si>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</si>
  <si>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</si>
  <si>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</si>
  <si>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</si>
  <si>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</si>
  <si>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</si>
  <si>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</si>
  <si>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</si>
  <si>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</si>
  <si>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</si>
  <si>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</si>
  <si>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</si>
  <si>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</si>
  <si>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</si>
  <si>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</si>
  <si>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</si>
  <si>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</si>
  <si>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</si>
  <si>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</si>
  <si>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</si>
  <si>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</si>
  <si>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</si>
  <si>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</si>
  <si>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</si>
  <si>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</si>
  <si>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</si>
  <si>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</si>
  <si>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</si>
  <si>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</si>
  <si>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</si>
  <si>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</si>
  <si>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</si>
  <si>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</si>
  <si>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</si>
  <si>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</si>
  <si>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</si>
  <si>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</si>
  <si>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</si>
  <si>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</si>
  <si>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</si>
  <si>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</si>
  <si>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</si>
  <si>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</si>
  <si>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</si>
  <si>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</si>
  <si>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</si>
  <si>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</si>
  <si>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</si>
  <si>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</si>
  <si>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</si>
  <si>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</si>
  <si>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</si>
  <si>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</si>
  <si>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</si>
  <si>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</si>
  <si>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</si>
  <si>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</si>
  <si>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</si>
  <si>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</si>
  <si>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</si>
  <si>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</si>
  <si>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</si>
  <si>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</si>
  <si>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</si>
  <si>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</si>
  <si>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</si>
  <si>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</si>
  <si>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</si>
  <si>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</si>
  <si>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</si>
  <si>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</si>
  <si>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</si>
  <si>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</si>
  <si>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</si>
  <si>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</si>
  <si>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</si>
  <si>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</si>
  <si>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</si>
  <si>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</si>
  <si>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</si>
  <si>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</si>
  <si>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</si>
  <si>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</si>
  <si>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</si>
  <si>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</si>
  <si>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</si>
  <si>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</si>
  <si>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</si>
  <si>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</si>
  <si>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</si>
  <si>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</si>
  <si>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</si>
  <si>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</si>
  <si>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</si>
  <si>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</si>
  <si>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</si>
  <si>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</si>
  <si>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</si>
  <si>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</si>
  <si>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</si>
  <si>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</si>
  <si>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</si>
  <si>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</si>
  <si>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</si>
  <si>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</si>
  <si>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</si>
  <si>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</si>
  <si>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</si>
  <si>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</si>
  <si>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</si>
  <si>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</si>
  <si>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</si>
  <si>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</si>
  <si>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</si>
  <si>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</si>
  <si>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</si>
  <si>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</si>
  <si>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</si>
  <si>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</si>
  <si>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</si>
  <si>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</si>
  <si>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</si>
  <si>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</si>
  <si>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</si>
  <si>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</si>
  <si>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</si>
  <si>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</si>
  <si>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</si>
  <si>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</si>
  <si>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</si>
  <si>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</si>
  <si>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</si>
  <si>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</si>
  <si>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</si>
  <si>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</si>
  <si>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</si>
  <si>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</si>
  <si>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</si>
  <si>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</si>
  <si>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</si>
  <si>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</si>
  <si>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</si>
  <si>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</si>
  <si>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</si>
  <si>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</si>
  <si>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</si>
  <si>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</si>
  <si>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</si>
  <si>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</si>
  <si>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</si>
  <si>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</si>
  <si>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</si>
  <si>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</si>
  <si>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</si>
  <si>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</si>
  <si>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</si>
  <si>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</si>
  <si>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</si>
  <si>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</si>
  <si>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</si>
  <si>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</si>
  <si>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</si>
  <si>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</si>
  <si>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</si>
  <si>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</si>
  <si>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</si>
  <si>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</si>
  <si>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</si>
  <si>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</si>
  <si>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</si>
  <si>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</si>
  <si>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</si>
  <si>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</si>
  <si>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</si>
  <si>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</si>
  <si>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</si>
  <si>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</si>
  <si>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</si>
  <si>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</si>
  <si>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</si>
  <si>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</si>
  <si>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</si>
  <si>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</si>
  <si>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</si>
  <si>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</si>
  <si>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</si>
  <si>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</si>
  <si>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</si>
  <si>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</si>
  <si>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</si>
  <si>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</si>
  <si>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</si>
  <si>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</si>
  <si>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</si>
  <si>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</si>
  <si>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</si>
  <si>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</si>
  <si>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</si>
  <si>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</si>
  <si>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</si>
  <si>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</si>
  <si>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</si>
  <si>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</si>
  <si>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</si>
  <si>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</si>
  <si>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</si>
  <si>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</si>
  <si>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</si>
  <si>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</si>
  <si>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</si>
  <si>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</si>
  <si>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</si>
  <si>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</si>
  <si>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</si>
  <si>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</si>
  <si>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</si>
  <si>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</si>
  <si>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</si>
  <si>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</si>
  <si>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</si>
  <si>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</si>
  <si>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</si>
  <si>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</si>
  <si>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</si>
  <si>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</si>
  <si>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</si>
  <si>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</si>
  <si>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</si>
  <si>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</si>
  <si>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</si>
  <si>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</si>
  <si>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</si>
  <si>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</si>
  <si>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</si>
  <si>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</si>
  <si>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</si>
  <si>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</si>
  <si>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</si>
  <si>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</si>
  <si>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</si>
  <si>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</si>
  <si>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</si>
  <si>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</si>
  <si>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</si>
  <si>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</si>
  <si>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</si>
  <si>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</si>
  <si>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</si>
  <si>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</si>
  <si>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</si>
  <si>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</si>
  <si>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</si>
  <si>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</si>
  <si>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</si>
  <si>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</si>
  <si>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</si>
  <si>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</si>
  <si>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</si>
  <si>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</si>
  <si>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</si>
  <si>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</si>
  <si>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</si>
  <si>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</si>
  <si>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</si>
  <si>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</si>
  <si>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</si>
  <si>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</si>
  <si>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</si>
  <si>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</si>
  <si>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</si>
  <si>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</si>
  <si>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</si>
  <si>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</si>
  <si>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</si>
  <si>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</si>
  <si>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</si>
  <si>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</si>
  <si>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</si>
  <si>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</si>
  <si>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</si>
  <si>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</si>
  <si>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</si>
  <si>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</si>
  <si>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</si>
  <si>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</si>
  <si>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</si>
  <si>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</si>
  <si>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</si>
  <si>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</si>
  <si>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</si>
  <si>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</si>
  <si>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</si>
  <si>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</si>
  <si>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</si>
  <si>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</si>
  <si>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</si>
  <si>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</si>
  <si>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</si>
  <si>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</si>
  <si>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</si>
  <si>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</si>
  <si>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</si>
  <si>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</si>
  <si>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</si>
  <si>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</si>
  <si>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</si>
  <si>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</si>
  <si>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</si>
  <si>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</si>
  <si>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</si>
  <si>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</si>
  <si>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</si>
  <si>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</si>
  <si>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</si>
  <si>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</si>
  <si>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</si>
  <si>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</si>
  <si>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</si>
  <si>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</si>
  <si>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</si>
  <si>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</si>
  <si>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</si>
  <si>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</si>
  <si>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</si>
  <si>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</si>
  <si>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</si>
  <si>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</si>
  <si>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</si>
  <si>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</si>
  <si>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</si>
  <si>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</si>
  <si>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</si>
  <si>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</si>
  <si>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</si>
  <si>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</si>
  <si>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</si>
  <si>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</si>
  <si>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</si>
  <si>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</si>
  <si>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</si>
  <si>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</si>
  <si>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</si>
  <si>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</si>
  <si>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</si>
  <si>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</si>
  <si>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</si>
  <si>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</si>
  <si>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</si>
  <si>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</si>
  <si>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</si>
  <si>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</si>
  <si>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</si>
  <si>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</si>
  <si>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</si>
  <si>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</si>
  <si>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</si>
  <si>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</si>
  <si>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</si>
  <si>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</si>
  <si>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</si>
  <si>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</si>
  <si>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</si>
  <si>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</si>
  <si>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</si>
  <si>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</si>
  <si>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</si>
  <si>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</si>
  <si>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</si>
  <si>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</si>
  <si>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</si>
  <si>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</si>
  <si>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</si>
  <si>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</si>
  <si>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</si>
  <si>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</si>
  <si>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</si>
  <si>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</si>
  <si>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</si>
  <si>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</si>
  <si>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</si>
  <si>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</si>
  <si>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</si>
  <si>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</si>
  <si>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</si>
  <si>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</si>
  <si>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</si>
  <si>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</si>
  <si>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</si>
  <si>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</si>
  <si>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</si>
  <si>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</si>
  <si>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</si>
  <si>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</si>
  <si>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</si>
  <si>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</si>
  <si>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</si>
  <si>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</si>
  <si>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</si>
  <si>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</si>
  <si>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</si>
  <si>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</si>
  <si>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</si>
  <si>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</si>
  <si>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</si>
  <si>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</si>
  <si>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</si>
  <si>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</si>
  <si>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</si>
  <si>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</si>
  <si>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</si>
  <si>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</si>
  <si>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</si>
  <si>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</si>
  <si>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</si>
  <si>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</si>
  <si>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</si>
  <si>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</si>
  <si>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</si>
  <si>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</si>
  <si>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</si>
  <si>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</si>
  <si>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</si>
  <si>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</si>
  <si>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</si>
  <si>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</si>
  <si>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</si>
  <si>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</si>
  <si>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</si>
  <si>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</si>
  <si>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</si>
  <si>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</si>
  <si>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</si>
  <si>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</si>
  <si>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</si>
  <si>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</si>
  <si>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</si>
  <si>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</si>
  <si>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</si>
  <si>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</si>
  <si>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</si>
  <si>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</si>
  <si>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</si>
  <si>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</si>
  <si>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</si>
  <si>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</si>
  <si>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</si>
  <si>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</si>
  <si>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</si>
  <si>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</si>
  <si>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</si>
  <si>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</si>
  <si>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</si>
  <si>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</si>
  <si>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</si>
  <si>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</si>
  <si>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</si>
  <si>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</si>
  <si>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</si>
  <si>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</si>
  <si>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</si>
  <si>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</si>
  <si>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</si>
  <si>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</si>
  <si>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</si>
  <si>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</si>
  <si>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</si>
  <si>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</si>
  <si>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</si>
  <si>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</si>
  <si>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</si>
  <si>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</si>
  <si>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</si>
  <si>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</si>
  <si>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</si>
  <si>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</si>
  <si>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</si>
  <si>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</si>
  <si>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</si>
  <si>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</si>
  <si>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</si>
  <si>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</si>
  <si>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</si>
  <si>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</si>
  <si>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</si>
  <si>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</si>
  <si>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</si>
  <si>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</si>
  <si>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</si>
  <si>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</si>
  <si>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</si>
  <si>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</si>
  <si>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</si>
  <si>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</si>
  <si>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</si>
  <si>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</si>
  <si>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</si>
  <si>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</si>
  <si>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</si>
  <si>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</si>
  <si>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</si>
  <si>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</si>
  <si>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</si>
  <si>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</si>
  <si>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</si>
  <si>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</si>
  <si>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</si>
  <si>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</si>
  <si>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</si>
  <si>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</si>
  <si>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</si>
  <si>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</si>
  <si>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</si>
  <si>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</si>
  <si>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</si>
  <si>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</si>
  <si>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</si>
  <si>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</si>
  <si>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</si>
  <si>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</si>
  <si>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</si>
  <si>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</si>
  <si>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</si>
  <si>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</si>
  <si>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</si>
  <si>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</si>
  <si>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</si>
  <si>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</si>
  <si>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</si>
  <si>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</si>
  <si>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</si>
  <si>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</si>
  <si>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</si>
  <si>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</si>
  <si>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</si>
  <si>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</si>
  <si>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</si>
  <si>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</si>
  <si>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</si>
  <si>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</si>
  <si>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</si>
  <si>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</si>
  <si>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</si>
  <si>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</si>
  <si>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</si>
  <si>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</si>
  <si>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</si>
  <si>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</si>
  <si>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</si>
  <si>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</si>
  <si>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</si>
  <si>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</si>
  <si>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</si>
  <si>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</si>
  <si>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</si>
  <si>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</si>
  <si>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</si>
  <si>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</si>
  <si>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</si>
  <si>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</si>
  <si>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</si>
  <si>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</si>
  <si>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</si>
  <si>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</si>
  <si>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</si>
  <si>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</si>
  <si>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</si>
  <si>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</si>
  <si>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</si>
  <si>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</si>
  <si>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</si>
  <si>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</si>
  <si>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</si>
  <si>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</si>
  <si>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</si>
  <si>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</si>
  <si>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</si>
  <si>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</si>
  <si>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</si>
  <si>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</si>
  <si>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</si>
  <si>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</si>
  <si>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</si>
  <si>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</si>
  <si>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</si>
  <si>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</si>
  <si>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</si>
  <si>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</si>
  <si>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</si>
  <si>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</si>
  <si>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</si>
  <si>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</si>
  <si>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</si>
  <si>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</si>
  <si>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</si>
  <si>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</si>
  <si>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</si>
  <si>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</si>
  <si>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</si>
  <si>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</si>
  <si>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</si>
  <si>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</si>
  <si>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</si>
  <si>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</si>
  <si>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</si>
  <si>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</si>
  <si>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</si>
  <si>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</si>
  <si>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</si>
  <si>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</si>
  <si>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</si>
  <si>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</si>
  <si>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</si>
  <si>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</si>
  <si>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</si>
  <si>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</si>
  <si>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</si>
  <si>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</si>
  <si>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</si>
  <si>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</si>
  <si>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</si>
  <si>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</si>
  <si>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</si>
  <si>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</si>
  <si>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</si>
  <si>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</si>
  <si>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</si>
  <si>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</si>
  <si>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</si>
  <si>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</si>
  <si>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</si>
  <si>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</si>
  <si>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</si>
  <si>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</si>
  <si>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</si>
  <si>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</si>
  <si>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</si>
  <si>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</si>
  <si>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</si>
  <si>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</si>
  <si>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</si>
  <si>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</si>
  <si>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</si>
  <si>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</si>
  <si>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</si>
  <si>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</si>
  <si>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</si>
  <si>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</si>
  <si>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</si>
  <si>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</si>
  <si>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</si>
  <si>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</si>
  <si>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</si>
  <si>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</si>
  <si>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</si>
  <si>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</si>
  <si>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</si>
  <si>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</si>
  <si>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</si>
  <si>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</si>
  <si>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</si>
  <si>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</si>
  <si>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</si>
  <si>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</si>
  <si>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</si>
  <si>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</si>
  <si>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</si>
  <si>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</si>
  <si>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</si>
  <si>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</si>
  <si>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</si>
  <si>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</si>
  <si>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</si>
  <si>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</si>
  <si>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</si>
  <si>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</si>
  <si>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</si>
  <si>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</si>
  <si>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</si>
  <si>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</si>
  <si>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</si>
  <si>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</si>
  <si>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</si>
  <si>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</si>
  <si>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</si>
  <si>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</si>
  <si>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</si>
  <si>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</si>
  <si>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</si>
  <si>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</si>
  <si>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</si>
  <si>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</si>
  <si>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</si>
  <si>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</si>
  <si>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</si>
  <si>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</si>
  <si>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</si>
  <si>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</si>
  <si>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</si>
  <si>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</si>
  <si>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</si>
  <si>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</si>
  <si>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</si>
  <si>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</si>
  <si>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</si>
  <si>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</si>
  <si>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</si>
  <si>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</si>
  <si>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</si>
  <si>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</si>
  <si>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</si>
  <si>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</si>
  <si>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</si>
  <si>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</si>
  <si>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</si>
  <si>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</si>
  <si>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</si>
  <si>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</si>
  <si>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</si>
  <si>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</si>
  <si>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</si>
  <si>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</si>
  <si>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</si>
  <si>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</si>
  <si>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</si>
  <si>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</si>
  <si>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</si>
  <si>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</si>
  <si>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</si>
  <si>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</si>
  <si>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</si>
  <si>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</si>
  <si>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</si>
  <si>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</si>
  <si>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</si>
  <si>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</si>
  <si>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</si>
  <si>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</si>
  <si>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</si>
  <si>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</si>
  <si>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</si>
  <si>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</si>
  <si>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</si>
  <si>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</si>
  <si>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</si>
  <si>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</si>
  <si>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</si>
  <si>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</si>
  <si>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</si>
  <si>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</si>
  <si>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</si>
  <si>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</si>
  <si>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</si>
  <si>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</si>
  <si>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</si>
  <si>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</si>
  <si>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</si>
  <si>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</si>
  <si>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</si>
  <si>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</si>
  <si>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</si>
  <si>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</si>
  <si>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</si>
  <si>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</si>
  <si>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</si>
  <si>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</si>
  <si>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</si>
  <si>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</si>
  <si>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</si>
  <si>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</si>
  <si>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</si>
  <si>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</si>
  <si>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</si>
  <si>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</si>
  <si>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</si>
  <si>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</si>
  <si>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</si>
  <si>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</si>
  <si>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</si>
  <si>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</si>
  <si>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</si>
  <si>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</si>
  <si>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</si>
  <si>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</si>
  <si>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</si>
  <si>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</si>
  <si>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</si>
  <si>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</si>
  <si>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</si>
  <si>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</si>
  <si>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</si>
  <si>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</si>
  <si>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</si>
  <si>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</si>
  <si>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</si>
  <si>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</si>
  <si>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</si>
  <si>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</si>
  <si>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</si>
  <si>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</si>
  <si>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</si>
  <si>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</si>
  <si>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</si>
  <si>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</si>
  <si>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</si>
  <si>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</si>
  <si>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</si>
  <si>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</si>
  <si>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</si>
  <si>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</si>
  <si>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</si>
  <si>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</si>
  <si>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</si>
  <si>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</si>
  <si>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</si>
  <si>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</si>
  <si>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</si>
  <si>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</si>
  <si>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</si>
  <si>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</si>
  <si>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</si>
  <si>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</si>
  <si>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</si>
  <si>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</si>
  <si>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</si>
  <si>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</si>
  <si>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</si>
  <si>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</si>
  <si>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</si>
  <si>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</si>
  <si>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</si>
  <si>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</si>
  <si>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</si>
  <si>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</si>
  <si>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</si>
  <si>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</si>
  <si>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</si>
  <si>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</si>
  <si>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</si>
  <si>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</si>
  <si>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</si>
  <si>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</si>
  <si>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</si>
  <si>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</si>
  <si>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</si>
  <si>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</si>
  <si>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</si>
  <si>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</si>
  <si>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</si>
  <si>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</si>
  <si>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</si>
  <si>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</si>
  <si>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</si>
  <si>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</si>
  <si>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</si>
  <si>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</si>
  <si>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</si>
  <si>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</si>
  <si>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</si>
  <si>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</si>
  <si>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</si>
  <si>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</si>
  <si>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</si>
  <si>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</si>
  <si>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</si>
  <si>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</si>
  <si>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</si>
  <si>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</si>
  <si>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</si>
  <si>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</si>
  <si>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</si>
  <si>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</si>
  <si>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</si>
  <si>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</si>
  <si>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</si>
  <si>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</si>
  <si>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</si>
  <si>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</si>
  <si>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</si>
  <si>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</si>
  <si>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</si>
  <si>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</si>
  <si>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</si>
  <si>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</si>
  <si>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</si>
  <si>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</si>
  <si>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</si>
  <si>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</si>
  <si>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</si>
  <si>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</si>
  <si>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</si>
  <si>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</si>
  <si>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</si>
  <si>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</si>
  <si>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</si>
  <si>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</si>
  <si>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</si>
  <si>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</si>
  <si>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</si>
  <si>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</si>
  <si>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</si>
  <si>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</si>
  <si>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</si>
  <si>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</si>
  <si>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</si>
  <si>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</si>
  <si>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</si>
  <si>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</si>
  <si>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</si>
  <si>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</si>
  <si>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</si>
  <si>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</si>
  <si>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</si>
  <si>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</si>
  <si>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</si>
  <si>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</si>
  <si>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</si>
  <si>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</si>
  <si>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</si>
  <si>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</si>
  <si>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</si>
  <si>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</si>
  <si>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</si>
  <si>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</si>
  <si>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</si>
  <si>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</si>
  <si>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</si>
  <si>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</si>
  <si>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</si>
  <si>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</si>
  <si>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</si>
  <si>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</si>
  <si>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</si>
  <si>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</si>
  <si>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</si>
  <si>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</si>
  <si>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</si>
  <si>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</si>
  <si>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</si>
  <si>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</si>
  <si>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</si>
  <si>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</si>
  <si>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</si>
  <si>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</si>
  <si>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</si>
  <si>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</si>
  <si>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</si>
  <si>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</si>
  <si>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</si>
  <si>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</si>
  <si>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</si>
  <si>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</si>
  <si>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</si>
  <si>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</si>
  <si>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</si>
  <si>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</si>
  <si>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</si>
  <si>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</si>
  <si>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</si>
  <si>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</si>
  <si>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</si>
  <si>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</si>
  <si>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</si>
  <si>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</si>
  <si>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</si>
  <si>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</si>
  <si>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</si>
  <si>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</si>
  <si>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</si>
  <si>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</si>
  <si>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</si>
  <si>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</si>
  <si>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</si>
  <si>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</si>
  <si>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</si>
  <si>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</si>
  <si>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</si>
  <si>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</si>
  <si>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</si>
  <si>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</si>
  <si>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</si>
  <si>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</si>
  <si>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</si>
  <si>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</si>
  <si>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</si>
  <si>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</si>
  <si>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</si>
  <si>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</si>
  <si>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</si>
  <si>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</si>
  <si>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</si>
  <si>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</si>
  <si>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</si>
  <si>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</si>
  <si>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</si>
  <si>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</si>
  <si>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</si>
  <si>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</si>
  <si>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</si>
  <si>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</si>
  <si>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</si>
  <si>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</si>
  <si>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</si>
  <si>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</si>
  <si>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</si>
  <si>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</si>
  <si>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</si>
  <si>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</si>
  <si>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</si>
  <si>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</si>
  <si>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</si>
  <si>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</si>
  <si>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</si>
  <si>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</si>
  <si>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</si>
  <si>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</si>
  <si>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</si>
  <si>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</si>
  <si>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</si>
  <si>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</si>
  <si>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</si>
  <si>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</si>
  <si>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</si>
  <si>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</si>
  <si>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</si>
  <si>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</si>
  <si>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</si>
  <si>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</si>
  <si>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</si>
  <si>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</si>
  <si>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</si>
  <si>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</si>
  <si>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</si>
  <si>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</si>
  <si>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</si>
  <si>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</si>
  <si>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</si>
  <si>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</si>
  <si>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</si>
  <si>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</si>
  <si>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</si>
  <si>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</si>
  <si>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</si>
  <si>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</si>
  <si>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</si>
  <si>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</si>
  <si>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</si>
  <si>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</si>
  <si>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</si>
  <si>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</si>
  <si>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</si>
  <si>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</si>
  <si>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</si>
  <si>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</si>
  <si>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</si>
  <si>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</si>
  <si>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</si>
  <si>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</si>
  <si>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</si>
  <si>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</si>
  <si>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</si>
  <si>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</si>
  <si>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</si>
  <si>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</si>
  <si>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</si>
  <si>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</si>
  <si>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</si>
  <si>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</si>
  <si>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</si>
  <si>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</si>
  <si>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</si>
  <si>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</si>
  <si>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</si>
  <si>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</si>
  <si>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</si>
  <si>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</si>
  <si>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</si>
  <si>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</si>
  <si>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</si>
  <si>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</si>
  <si>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</si>
  <si>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</si>
  <si>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</si>
  <si>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</si>
  <si>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</si>
  <si>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</si>
  <si>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</si>
  <si>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</si>
  <si>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</si>
  <si>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</si>
  <si>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</si>
  <si>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</si>
  <si>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</si>
  <si>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</si>
  <si>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</si>
  <si>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</si>
  <si>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</si>
  <si>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</si>
  <si>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</si>
  <si>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</si>
  <si>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</si>
  <si>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</si>
  <si>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</si>
  <si>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</si>
  <si>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</si>
  <si>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</si>
  <si>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</si>
  <si>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</si>
  <si>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</si>
  <si>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</si>
  <si>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</si>
  <si>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</si>
  <si>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</si>
  <si>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</si>
  <si>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</si>
  <si>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</si>
  <si>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</si>
  <si>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</si>
  <si>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</si>
  <si>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</si>
  <si>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</si>
  <si>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</si>
  <si>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</si>
  <si>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</si>
  <si>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</si>
  <si>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</si>
  <si>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</si>
  <si>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</si>
  <si>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</si>
  <si>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</si>
  <si>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</si>
  <si>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</si>
  <si>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</si>
  <si>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</si>
  <si>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</si>
  <si>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</si>
  <si>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</si>
  <si>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</si>
  <si>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</si>
  <si>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</si>
  <si>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</si>
  <si>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</si>
  <si>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</si>
  <si>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</si>
  <si>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</si>
  <si>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</si>
  <si>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</si>
  <si>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</si>
  <si>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</si>
  <si>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</si>
  <si>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</si>
  <si>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</si>
  <si>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</si>
  <si>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</si>
  <si>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</si>
  <si>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</si>
  <si>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</si>
  <si>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</si>
  <si>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</si>
  <si>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</si>
  <si>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</si>
  <si>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</si>
  <si>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</si>
  <si>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</si>
  <si>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</si>
  <si>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</si>
  <si>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</si>
  <si>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</si>
  <si>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</si>
  <si>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</si>
  <si>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</si>
  <si>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</si>
  <si>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</si>
  <si>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</si>
  <si>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</si>
  <si>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</si>
  <si>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</si>
  <si>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</si>
  <si>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</si>
  <si>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</si>
  <si>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</si>
  <si>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</si>
  <si>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</si>
  <si>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</si>
  <si>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</si>
  <si>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</si>
  <si>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</si>
  <si>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</si>
  <si>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</si>
  <si>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</si>
  <si>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</si>
  <si>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</si>
  <si>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</si>
  <si>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</si>
  <si>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</si>
  <si>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</si>
  <si>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</si>
  <si>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</si>
  <si>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</si>
  <si>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</si>
  <si>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</si>
  <si>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</si>
  <si>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</si>
  <si>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</si>
  <si>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</si>
  <si>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</si>
  <si>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</si>
  <si>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</si>
  <si>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</si>
  <si>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</si>
  <si>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</si>
  <si>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</si>
  <si>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</si>
  <si>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</si>
  <si>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</si>
  <si>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</si>
  <si>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</si>
  <si>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</si>
  <si>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</si>
  <si>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</si>
  <si>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</si>
  <si>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</si>
  <si>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</si>
  <si>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</si>
  <si>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</si>
  <si>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</si>
  <si>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</si>
  <si>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</si>
  <si>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</si>
  <si>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</si>
  <si>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</si>
  <si>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</si>
  <si>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</si>
  <si>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</si>
  <si>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</si>
  <si>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</si>
  <si>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</si>
  <si>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</si>
  <si>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</si>
  <si>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</si>
  <si>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</si>
  <si>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</si>
  <si>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</si>
  <si>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</si>
  <si>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</si>
  <si>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</si>
  <si>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</si>
  <si>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</si>
  <si>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</si>
  <si>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</si>
  <si>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</si>
  <si>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</si>
  <si>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</si>
  <si>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</si>
  <si>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</si>
  <si>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</si>
  <si>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</si>
  <si>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</si>
  <si>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</si>
  <si>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</si>
  <si>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</si>
  <si>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</si>
  <si>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</si>
  <si>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</si>
  <si>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</si>
  <si>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</si>
  <si>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</si>
  <si>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</si>
  <si>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</si>
  <si>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</si>
  <si>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</si>
  <si>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</si>
  <si>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</si>
  <si>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</si>
  <si>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</si>
  <si>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</si>
  <si>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</si>
  <si>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</si>
  <si>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</si>
  <si>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</si>
  <si>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</si>
  <si>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</si>
  <si>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</si>
  <si>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</si>
  <si>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</si>
  <si>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</si>
  <si>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</si>
  <si>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</si>
  <si>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</si>
  <si>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</si>
  <si>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</si>
  <si>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</si>
  <si>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</si>
  <si>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</si>
  <si>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</si>
  <si>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</si>
  <si>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</si>
  <si>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</si>
  <si>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</si>
  <si>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</si>
  <si>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</si>
  <si>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</si>
  <si>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</si>
  <si>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</si>
  <si>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</si>
  <si>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</si>
  <si>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</si>
  <si>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</si>
  <si>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</si>
  <si>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</si>
  <si>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</si>
  <si>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</si>
  <si>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</si>
  <si>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</si>
  <si>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</si>
  <si>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</si>
  <si>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</si>
  <si>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</si>
  <si>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</si>
  <si>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</si>
  <si>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</si>
  <si>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</si>
  <si>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</si>
  <si>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</si>
  <si>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</si>
  <si>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</si>
  <si>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</si>
  <si>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</si>
  <si>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</si>
  <si>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</si>
  <si>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</si>
  <si>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</si>
  <si>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</si>
  <si>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</si>
  <si>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</si>
  <si>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</si>
  <si>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</si>
  <si>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</si>
  <si>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</si>
  <si>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</si>
  <si>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</si>
  <si>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</si>
  <si>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</si>
  <si>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</si>
  <si>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</si>
  <si>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</si>
  <si>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</si>
  <si>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</si>
  <si>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</si>
  <si>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</si>
  <si>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</si>
  <si>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</si>
  <si>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</si>
  <si>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</si>
  <si>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</si>
  <si>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</si>
  <si>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</si>
  <si>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</si>
  <si>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</si>
  <si>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</si>
  <si>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</si>
  <si>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</si>
  <si>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</si>
  <si>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</si>
  <si>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</si>
  <si>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</si>
  <si>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</si>
  <si>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</si>
  <si>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</si>
  <si>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</si>
  <si>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</si>
  <si>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</si>
  <si>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</si>
  <si>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</si>
  <si>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</si>
  <si>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</si>
  <si>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</si>
  <si>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</si>
  <si>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</si>
  <si>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</si>
  <si>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</si>
  <si>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</si>
  <si>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</si>
  <si>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</si>
  <si>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</si>
  <si>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</si>
  <si>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</si>
  <si>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</si>
  <si>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</si>
  <si>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</si>
  <si>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</si>
  <si>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</si>
  <si>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</si>
  <si>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</si>
  <si>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</si>
  <si>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</si>
  <si>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</si>
  <si>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</si>
  <si>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</si>
  <si>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</si>
  <si>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</si>
  <si>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</si>
  <si>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</si>
  <si>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</si>
  <si>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</si>
  <si>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</si>
  <si>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</si>
  <si>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</si>
  <si>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</si>
  <si>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</si>
  <si>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</si>
  <si>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</si>
  <si>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</si>
  <si>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</si>
  <si>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</si>
  <si>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</si>
  <si>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</si>
  <si>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</si>
  <si>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</si>
  <si>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</si>
  <si>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</si>
  <si>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</si>
  <si>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</si>
  <si>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</si>
  <si>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</si>
  <si>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</si>
  <si>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</si>
  <si>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</si>
  <si>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</si>
  <si>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</si>
  <si>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</si>
  <si>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</si>
  <si>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</si>
  <si>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</si>
  <si>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</si>
  <si>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</si>
  <si>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</si>
  <si>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</si>
  <si>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</si>
  <si>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</si>
  <si>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</si>
  <si>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</si>
  <si>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</si>
  <si>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</si>
  <si>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</si>
  <si>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</si>
  <si>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</si>
  <si>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</si>
  <si>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</si>
  <si>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</si>
  <si>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</si>
  <si>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</si>
  <si>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</si>
  <si>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</si>
  <si>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</si>
  <si>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</si>
  <si>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</si>
  <si>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</si>
  <si>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</si>
  <si>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</si>
  <si>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</si>
  <si>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</si>
  <si>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</si>
  <si>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</si>
  <si>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</si>
  <si>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</si>
  <si>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</si>
  <si>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</si>
  <si>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</si>
  <si>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</si>
  <si>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</si>
  <si>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</si>
  <si>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</si>
  <si>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</si>
  <si>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</si>
  <si>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</si>
  <si>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</si>
  <si>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</si>
  <si>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</si>
  <si>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</si>
  <si>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</si>
  <si>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</si>
  <si>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</si>
  <si>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</si>
  <si>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</si>
  <si>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</si>
  <si>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</si>
  <si>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</si>
  <si>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</si>
  <si>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</si>
  <si>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</si>
  <si>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</si>
  <si>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</si>
  <si>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</si>
  <si>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</si>
  <si>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</si>
  <si>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</si>
  <si>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</si>
  <si>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</si>
  <si>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</si>
  <si>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</si>
  <si>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</si>
  <si>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</si>
  <si>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</si>
  <si>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</si>
  <si>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</si>
  <si>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</si>
  <si>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</si>
  <si>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</si>
  <si>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</si>
  <si>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</si>
  <si>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</si>
  <si>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</si>
  <si>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</si>
  <si>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</si>
  <si>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</si>
  <si>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</si>
  <si>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</si>
  <si>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</si>
  <si>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</si>
  <si>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</si>
  <si>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</si>
  <si>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</si>
  <si>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</si>
  <si>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</si>
  <si>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</si>
  <si>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</si>
  <si>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</si>
  <si>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</si>
  <si>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</si>
  <si>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</si>
  <si>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</si>
  <si>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</si>
  <si>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</si>
  <si>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</si>
  <si>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</si>
  <si>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</si>
  <si>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</si>
  <si>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</si>
  <si>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</si>
  <si>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</si>
  <si>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</si>
  <si>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</si>
  <si>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</si>
  <si>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</si>
  <si>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</si>
  <si>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</si>
  <si>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</si>
  <si>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</si>
  <si>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</si>
  <si>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</si>
  <si>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</si>
  <si>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</si>
  <si>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</si>
  <si>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</si>
  <si>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</si>
  <si>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</si>
  <si>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</si>
  <si>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</si>
  <si>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</si>
  <si>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</si>
  <si>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</si>
  <si>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</si>
  <si>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</si>
  <si>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</si>
  <si>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</si>
  <si>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</si>
  <si>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</si>
  <si>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</si>
  <si>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</si>
  <si>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</si>
  <si>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</si>
  <si>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</si>
  <si>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</si>
  <si>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</si>
  <si>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</si>
  <si>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</si>
  <si>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</si>
  <si>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</si>
  <si>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</si>
  <si>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</si>
  <si>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</si>
  <si>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</si>
  <si>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</si>
  <si>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</si>
  <si>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</si>
  <si>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</si>
  <si>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</si>
  <si>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</si>
  <si>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</si>
  <si>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</si>
  <si>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</si>
  <si>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</si>
  <si>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</si>
  <si>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</si>
  <si>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</si>
  <si>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</si>
  <si>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</si>
  <si>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</si>
  <si>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</si>
  <si>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</si>
  <si>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</si>
  <si>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</si>
  <si>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</si>
  <si>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</si>
  <si>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</si>
  <si>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</si>
  <si>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</si>
  <si>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</si>
  <si>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</si>
  <si>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</si>
  <si>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</si>
  <si>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</si>
  <si>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</si>
  <si>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</si>
  <si>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</si>
  <si>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</si>
  <si>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</si>
  <si>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</si>
  <si>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</si>
  <si>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</si>
  <si>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</si>
  <si>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</si>
  <si>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</si>
  <si>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</si>
  <si>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</si>
  <si>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</si>
  <si>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</si>
  <si>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</si>
  <si>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</si>
  <si>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</si>
  <si>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</si>
  <si>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</si>
  <si>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</si>
  <si>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</si>
  <si>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</si>
  <si>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</si>
  <si>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</si>
  <si>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</si>
  <si>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</si>
  <si>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</si>
  <si>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</si>
  <si>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</si>
  <si>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</si>
  <si>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</si>
  <si>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</si>
  <si>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</si>
  <si>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</si>
  <si>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</si>
  <si>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</si>
  <si>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</si>
  <si>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</si>
  <si>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</si>
  <si>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</si>
  <si>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</si>
  <si>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</si>
  <si>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</si>
  <si>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</si>
  <si>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</si>
  <si>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</si>
  <si>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</si>
  <si>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</si>
  <si>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</si>
  <si>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</si>
  <si>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</si>
  <si>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</si>
  <si>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</si>
  <si>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</si>
  <si>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</si>
  <si>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</si>
  <si>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</si>
  <si>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</si>
  <si>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</si>
  <si>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</si>
  <si>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</si>
  <si>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</si>
  <si>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</si>
  <si>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</si>
  <si>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</si>
  <si>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</si>
  <si>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</si>
  <si>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</si>
  <si>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</si>
  <si>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</si>
  <si>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</si>
  <si>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</si>
  <si>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</si>
  <si>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</si>
  <si>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</si>
  <si>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</si>
  <si>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</si>
  <si>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</si>
  <si>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</si>
  <si>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</si>
  <si>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</si>
  <si>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</si>
  <si>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</si>
  <si>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</si>
  <si>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</si>
  <si>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</si>
  <si>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</si>
  <si>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</si>
  <si>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</si>
  <si>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</si>
  <si>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</si>
  <si>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</si>
  <si>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</si>
  <si>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</si>
  <si>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</si>
  <si>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</si>
  <si>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</si>
  <si>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</si>
  <si>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</si>
  <si>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</si>
  <si>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</si>
  <si>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</si>
  <si>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</si>
  <si>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</si>
  <si>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</si>
  <si>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</si>
  <si>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</si>
  <si>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</si>
  <si>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</si>
  <si>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</si>
  <si>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</si>
  <si>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</si>
  <si>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</si>
  <si>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</si>
  <si>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</si>
  <si>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</si>
  <si>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</si>
  <si>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</si>
  <si>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</si>
  <si>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</si>
  <si>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</si>
  <si>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</si>
  <si>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</si>
  <si>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</si>
  <si>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</si>
  <si>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</si>
  <si>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</si>
  <si>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</si>
  <si>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</si>
  <si>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</si>
  <si>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</si>
  <si>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</si>
  <si>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</si>
  <si>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</si>
  <si>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</si>
  <si>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</si>
  <si>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</si>
  <si>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</si>
  <si>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</si>
  <si>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</si>
  <si>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</si>
  <si>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</si>
  <si>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</si>
  <si>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</si>
  <si>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</si>
  <si>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</si>
  <si>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</si>
  <si>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</si>
  <si>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</si>
  <si>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</si>
  <si>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</si>
  <si>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</si>
  <si>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</si>
  <si>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</si>
  <si>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</si>
  <si>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</si>
  <si>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</si>
  <si>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</si>
  <si>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</si>
  <si>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</si>
  <si>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</si>
  <si>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</si>
  <si>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</si>
  <si>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</si>
  <si>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</si>
  <si>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</si>
  <si>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</si>
  <si>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</si>
  <si>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</si>
  <si>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</si>
  <si>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</si>
  <si>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</si>
  <si>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</si>
  <si>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</si>
  <si>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</si>
  <si>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</si>
  <si>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</si>
  <si>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</si>
  <si>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</si>
  <si>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</si>
  <si>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</si>
  <si>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</si>
  <si>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</si>
  <si>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</si>
  <si>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</si>
  <si>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</si>
  <si>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</si>
  <si>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</si>
  <si>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</si>
  <si>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</si>
  <si>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</si>
  <si>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</si>
  <si>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</si>
  <si>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</si>
  <si>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</si>
  <si>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</si>
  <si>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</si>
  <si>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</si>
  <si>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</si>
  <si>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</si>
  <si>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</si>
  <si>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</si>
  <si>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</si>
  <si>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</si>
  <si>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</si>
  <si>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</si>
  <si>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</si>
  <si>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</si>
  <si>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</si>
  <si>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</si>
  <si>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</si>
  <si>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</si>
  <si>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</si>
  <si>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</si>
  <si>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</si>
  <si>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</si>
  <si>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</si>
  <si>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</si>
  <si>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</si>
  <si>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</si>
  <si>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</si>
  <si>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</si>
  <si>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</si>
  <si>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</si>
  <si>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</si>
  <si>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</si>
  <si>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</si>
  <si>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</si>
  <si>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</si>
  <si>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</si>
  <si>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</si>
  <si>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</si>
  <si>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</si>
  <si>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</si>
  <si>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</si>
  <si>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</si>
  <si>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</si>
  <si>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</si>
  <si>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</si>
  <si>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</si>
  <si>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</si>
  <si>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</si>
  <si>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</si>
  <si>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</si>
  <si>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</si>
  <si>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</si>
  <si>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</si>
  <si>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</si>
  <si>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</si>
  <si>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</si>
  <si>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</si>
  <si>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</si>
  <si>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</si>
  <si>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</si>
  <si>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</si>
  <si>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</si>
  <si>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</si>
  <si>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</si>
  <si>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</si>
  <si>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</si>
  <si>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</si>
  <si>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</si>
  <si>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</si>
  <si>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</si>
  <si>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</si>
  <si>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</si>
  <si>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</si>
  <si>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</si>
  <si>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</si>
  <si>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</si>
  <si>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</si>
  <si>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</si>
  <si>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</si>
  <si>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</si>
  <si>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</si>
  <si>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</si>
  <si>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</si>
  <si>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</si>
  <si>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</si>
  <si>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</si>
  <si>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</si>
  <si>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</si>
  <si>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</si>
  <si>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</si>
  <si>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</si>
  <si>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</si>
  <si>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</si>
  <si>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</si>
  <si>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</si>
  <si>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</si>
  <si>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</si>
  <si>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</si>
  <si>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</si>
  <si>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</si>
  <si>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</si>
  <si>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</si>
  <si>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</si>
  <si>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</si>
  <si>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</si>
  <si>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</si>
  <si>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</si>
  <si>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</si>
  <si>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</si>
  <si>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</si>
  <si>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</si>
  <si>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</si>
  <si>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</si>
  <si>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</si>
  <si>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</si>
  <si>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</si>
  <si>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</si>
  <si>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</si>
  <si>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</si>
  <si>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</si>
  <si>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</si>
  <si>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</si>
  <si>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</si>
  <si>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</si>
  <si>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</si>
  <si>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</si>
  <si>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</si>
  <si>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</si>
  <si>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</si>
  <si>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</si>
  <si>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</si>
  <si>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</si>
  <si>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</si>
  <si>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</si>
  <si>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</si>
  <si>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</si>
  <si>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</si>
  <si>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</si>
  <si>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</si>
  <si>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</si>
  <si>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</si>
  <si>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</si>
  <si>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</si>
  <si>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</si>
  <si>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</si>
  <si>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</si>
  <si>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</si>
  <si>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</si>
  <si>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</si>
  <si>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</si>
  <si>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</si>
  <si>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</si>
  <si>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</si>
  <si>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</si>
  <si>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</si>
  <si>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</si>
  <si>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</si>
  <si>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</si>
  <si>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</si>
  <si>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</si>
  <si>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</si>
  <si>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</si>
  <si>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</si>
  <si>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</si>
  <si>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</si>
  <si>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</si>
  <si>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</si>
  <si>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</si>
  <si>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</si>
  <si>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</si>
  <si>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</si>
  <si>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</si>
  <si>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</si>
  <si>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</si>
  <si>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</si>
  <si>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</si>
  <si>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</si>
  <si>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</si>
  <si>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</si>
  <si>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</si>
  <si>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</si>
  <si>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</si>
  <si>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</si>
  <si>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</si>
  <si>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</si>
  <si>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</si>
  <si>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</si>
  <si>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</si>
  <si>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</si>
  <si>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</si>
  <si>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</si>
  <si>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</si>
  <si>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</si>
  <si>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</si>
  <si>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</si>
  <si>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</si>
  <si>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</si>
  <si>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</si>
  <si>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</si>
  <si>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</si>
  <si>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</si>
  <si>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</si>
  <si>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</si>
  <si>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</si>
  <si>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</si>
  <si>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</si>
  <si>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</si>
  <si>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</si>
  <si>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</si>
  <si>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</si>
  <si>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</si>
  <si>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</si>
  <si>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</si>
  <si>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</si>
  <si>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</si>
  <si>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</si>
  <si>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</si>
  <si>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</si>
  <si>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</si>
  <si>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</si>
  <si>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</si>
  <si>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</si>
  <si>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</si>
  <si>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</si>
  <si>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</si>
  <si>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</si>
  <si>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</si>
  <si>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</si>
  <si>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</si>
  <si>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</si>
  <si>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</si>
  <si>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</si>
  <si>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</si>
  <si>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</si>
  <si>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</si>
  <si>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</si>
  <si>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</si>
  <si>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</si>
  <si>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</si>
  <si>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</si>
  <si>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</si>
  <si>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</si>
  <si>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</si>
  <si>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</si>
  <si>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</si>
  <si>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</si>
  <si>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</si>
  <si>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</si>
  <si>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</si>
  <si>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</si>
  <si>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</si>
  <si>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</si>
  <si>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</si>
  <si>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</si>
  <si>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</si>
  <si>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</si>
  <si>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</si>
  <si>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</si>
  <si>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</si>
  <si>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</si>
  <si>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</si>
  <si>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</si>
  <si>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</si>
  <si>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</si>
  <si>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</si>
  <si>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</si>
  <si>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</si>
  <si>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</si>
  <si>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</si>
  <si>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</si>
  <si>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</si>
  <si>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</si>
  <si>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</si>
  <si>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</si>
  <si>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</si>
  <si>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</si>
  <si>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</si>
  <si>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</si>
  <si>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</si>
  <si>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</si>
  <si>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</si>
  <si>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</si>
  <si>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</si>
  <si>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</si>
  <si>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</si>
  <si>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</si>
  <si>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</si>
  <si>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</si>
  <si>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</si>
  <si>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</si>
  <si>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</si>
  <si>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</si>
  <si>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</si>
  <si>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</si>
  <si>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</si>
  <si>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</si>
  <si>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</si>
  <si>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</si>
  <si>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</si>
  <si>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</si>
  <si>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</si>
  <si>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</si>
  <si>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</si>
  <si>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</si>
  <si>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</si>
  <si>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</si>
  <si>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</si>
  <si>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</si>
  <si>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</si>
  <si>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</si>
  <si>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</si>
  <si>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</si>
  <si>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</si>
  <si>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</si>
  <si>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</si>
  <si>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</si>
  <si>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</si>
  <si>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</si>
  <si>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</si>
  <si>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</si>
  <si>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</si>
  <si>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</si>
  <si>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</si>
  <si>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</si>
  <si>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</si>
  <si>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</si>
  <si>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</si>
  <si>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</si>
  <si>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</si>
  <si>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</si>
  <si>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</si>
  <si>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</si>
  <si>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</si>
  <si>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</si>
  <si>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</si>
  <si>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</si>
  <si>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</si>
  <si>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</si>
  <si>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</si>
  <si>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</si>
  <si>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</si>
  <si>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</si>
  <si>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</si>
  <si>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</si>
  <si>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</si>
  <si>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</si>
  <si>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</si>
  <si>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</si>
  <si>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</si>
  <si>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</si>
  <si>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</si>
  <si>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</si>
  <si>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</si>
  <si>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</si>
  <si>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</si>
  <si>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</si>
  <si>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</si>
  <si>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</si>
  <si>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</si>
  <si>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</si>
  <si>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</si>
  <si>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</si>
  <si>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</si>
  <si>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</si>
  <si>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</si>
  <si>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</si>
  <si>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</si>
  <si>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</si>
  <si>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</si>
  <si>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</si>
  <si>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</si>
  <si>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</si>
  <si>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</si>
  <si>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</si>
  <si>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</si>
  <si>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</si>
  <si>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</si>
  <si>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</si>
  <si>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</si>
  <si>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</si>
  <si>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</si>
  <si>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</si>
  <si>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</si>
  <si>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</si>
  <si>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</si>
  <si>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</si>
  <si>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</si>
  <si>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</si>
  <si>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</si>
  <si>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</si>
  <si>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</si>
  <si>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</si>
  <si>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</si>
  <si>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</si>
  <si>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</si>
  <si>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</si>
  <si>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</si>
  <si>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</si>
  <si>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</si>
  <si>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</si>
  <si>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</si>
  <si>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</si>
  <si>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</si>
  <si>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</si>
  <si>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</si>
  <si>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</si>
  <si>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</si>
  <si>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</si>
  <si>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</si>
  <si>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</si>
  <si>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</si>
  <si>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</si>
  <si>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</si>
  <si>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</si>
  <si>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</si>
  <si>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</si>
  <si>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</si>
  <si>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</si>
  <si>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</si>
  <si>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</si>
  <si>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</si>
  <si>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</si>
  <si>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</si>
  <si>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</si>
  <si>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</si>
  <si>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</si>
  <si>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</si>
  <si>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</si>
  <si>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</si>
  <si>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</si>
  <si>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</si>
  <si>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</si>
  <si>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</si>
  <si>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</si>
  <si>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</si>
  <si>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</si>
  <si>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</si>
  <si>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</si>
  <si>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</si>
  <si>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</si>
  <si>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</si>
  <si>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</si>
  <si>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</si>
  <si>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</si>
  <si>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</si>
  <si>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</si>
  <si>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</si>
  <si>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</si>
  <si>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</si>
  <si>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</si>
  <si>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</si>
  <si>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</si>
  <si>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</si>
  <si>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</si>
  <si>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</si>
  <si>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</si>
  <si>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</si>
  <si>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</si>
  <si>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</si>
  <si>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</si>
  <si>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</si>
  <si>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</si>
  <si>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</si>
  <si>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</si>
  <si>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</si>
  <si>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</si>
  <si>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</si>
  <si>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</si>
  <si>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</si>
  <si>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</si>
  <si>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</si>
  <si>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</si>
  <si>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</si>
  <si>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</si>
  <si>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</si>
  <si>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</si>
  <si>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</si>
  <si>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</si>
  <si>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</si>
  <si>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</si>
  <si>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</si>
  <si>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</si>
  <si>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</si>
  <si>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</si>
  <si>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</si>
  <si>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</si>
  <si>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</si>
  <si>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</si>
  <si>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</si>
  <si>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</si>
  <si>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</si>
  <si>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</si>
  <si>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</si>
  <si>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</si>
  <si>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</si>
  <si>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</si>
  <si>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</si>
  <si>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</si>
  <si>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</si>
  <si>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</si>
  <si>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</si>
  <si>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</si>
  <si>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</si>
  <si>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</si>
  <si>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</si>
  <si>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</si>
  <si>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</si>
  <si>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</si>
  <si>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</si>
  <si>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</si>
  <si>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</si>
  <si>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</si>
  <si>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</si>
  <si>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</si>
  <si>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</si>
  <si>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</si>
  <si>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</si>
  <si>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</si>
  <si>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</si>
  <si>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</si>
  <si>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</si>
  <si>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</si>
  <si>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</si>
  <si>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</si>
  <si>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</si>
  <si>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</si>
  <si>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</si>
  <si>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</si>
  <si>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</si>
  <si>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</si>
  <si>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</si>
  <si>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</si>
  <si>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</si>
  <si>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</si>
  <si>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</si>
  <si>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</si>
  <si>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</si>
  <si>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</si>
  <si>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</si>
  <si>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</si>
  <si>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</si>
  <si>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</si>
  <si>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</si>
  <si>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</si>
  <si>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</si>
  <si>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</si>
  <si>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</si>
  <si>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</si>
  <si>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</si>
  <si>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</si>
  <si>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</si>
  <si>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</si>
  <si>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</si>
  <si>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</si>
  <si>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</si>
  <si>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</si>
  <si>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</si>
  <si>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</si>
  <si>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</si>
  <si>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</si>
  <si>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</si>
  <si>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</si>
  <si>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</si>
  <si>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</si>
  <si>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</si>
  <si>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</si>
  <si>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</si>
  <si>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</si>
  <si>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</si>
  <si>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</si>
  <si>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</si>
  <si>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</si>
  <si>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</si>
  <si>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</si>
  <si>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</si>
  <si>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</si>
  <si>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</si>
  <si>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</si>
  <si>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</si>
  <si>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</si>
  <si>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</si>
  <si>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</si>
  <si>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</si>
  <si>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</si>
  <si>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</si>
  <si>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</si>
  <si>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</si>
  <si>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</si>
  <si>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</si>
  <si>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</si>
  <si>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</si>
  <si>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</si>
  <si>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</si>
  <si>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</si>
  <si>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</si>
  <si>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</si>
  <si>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</si>
  <si>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</si>
  <si>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</si>
  <si>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</si>
  <si>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</si>
  <si>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</si>
  <si>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</si>
  <si>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</si>
  <si>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</si>
  <si>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</si>
  <si>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</si>
  <si>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</si>
  <si>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</si>
  <si>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</si>
  <si>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</si>
  <si>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</si>
  <si>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</si>
  <si>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</si>
  <si>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</si>
  <si>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</si>
  <si>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</si>
  <si>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</si>
  <si>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</si>
  <si>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</si>
  <si>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</si>
  <si>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</si>
  <si>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</si>
  <si>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</si>
  <si>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</si>
  <si>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</si>
  <si>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</si>
  <si>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</si>
  <si>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</si>
  <si>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</si>
  <si>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</si>
  <si>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</si>
  <si>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</si>
  <si>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</si>
  <si>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</si>
  <si>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</si>
  <si>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</si>
  <si>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</si>
  <si>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</si>
  <si>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</si>
  <si>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</si>
  <si>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</si>
  <si>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</si>
  <si>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</si>
  <si>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</si>
  <si>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</si>
  <si>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</si>
  <si>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</si>
  <si>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</si>
  <si>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</si>
  <si>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</si>
  <si>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</si>
  <si>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</si>
  <si>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</si>
  <si>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</si>
  <si>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</si>
  <si>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</si>
  <si>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</si>
  <si>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</si>
  <si>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</si>
  <si>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</si>
  <si>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</si>
  <si>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</si>
  <si>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</si>
  <si>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</si>
  <si>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</si>
  <si>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</si>
  <si>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</si>
  <si>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</si>
  <si>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</si>
  <si>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</si>
  <si>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</si>
  <si>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</si>
  <si>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</si>
  <si>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</si>
  <si>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</si>
  <si>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</si>
  <si>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</si>
  <si>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</si>
  <si>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</si>
  <si>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</si>
  <si>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</si>
  <si>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</si>
  <si>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</si>
  <si>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</si>
  <si>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</si>
  <si>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</si>
  <si>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</si>
  <si>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</si>
  <si>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</si>
  <si>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</si>
  <si>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</si>
  <si>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</si>
  <si>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</si>
  <si>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</si>
  <si>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</si>
  <si>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</si>
  <si>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</si>
  <si>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</si>
  <si>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</si>
  <si>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</si>
  <si>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</si>
  <si>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</si>
  <si>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</si>
  <si>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</si>
  <si>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</si>
  <si>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</si>
  <si>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</si>
  <si>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</si>
  <si>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</si>
  <si>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</si>
  <si>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</si>
  <si>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</si>
  <si>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</si>
  <si>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</si>
  <si>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</si>
  <si>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</si>
  <si>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</si>
  <si>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</si>
  <si>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</si>
  <si>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</si>
  <si>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</si>
  <si>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</si>
  <si>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</si>
  <si>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</si>
  <si>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</si>
  <si>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</si>
  <si>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</si>
  <si>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</si>
  <si>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</si>
  <si>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</si>
  <si>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</si>
  <si>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</si>
  <si>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</si>
  <si>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</si>
  <si>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</si>
  <si>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</si>
  <si>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</si>
  <si>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</si>
  <si>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</si>
  <si>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</si>
  <si>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</si>
  <si>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</si>
  <si>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</si>
  <si>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</si>
  <si>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</si>
  <si>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</si>
  <si>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</si>
  <si>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</si>
  <si>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</si>
  <si>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</si>
  <si>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</si>
  <si>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</si>
  <si>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</si>
  <si>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</si>
  <si>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</si>
  <si>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</si>
  <si>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</si>
  <si>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</si>
  <si>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</si>
  <si>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</si>
  <si>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</si>
  <si>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</si>
  <si>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</si>
  <si>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</si>
  <si>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</si>
  <si>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</si>
  <si>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</si>
  <si>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</si>
  <si>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</si>
  <si>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</si>
  <si>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</si>
  <si>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</si>
  <si>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</si>
  <si>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</si>
  <si>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</si>
  <si>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</si>
  <si>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</si>
  <si>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</si>
  <si>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</si>
  <si>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</si>
  <si>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</si>
  <si>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</si>
  <si>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</si>
  <si>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</si>
  <si>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</si>
  <si>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</si>
  <si>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</si>
  <si>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</si>
  <si>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</si>
  <si>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</si>
  <si>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</si>
  <si>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</si>
  <si>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</si>
  <si>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</si>
  <si>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</si>
  <si>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</si>
  <si>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</si>
  <si>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</si>
  <si>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</si>
  <si>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</si>
  <si>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</si>
  <si>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</si>
  <si>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</si>
  <si>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</si>
  <si>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</si>
  <si>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</si>
  <si>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</si>
  <si>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</si>
  <si>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</si>
  <si>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</si>
  <si>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</si>
  <si>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</si>
  <si>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</si>
  <si>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</si>
  <si>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</si>
  <si>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</si>
  <si>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</si>
  <si>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</si>
  <si>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</si>
  <si>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</si>
  <si>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</si>
  <si>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</si>
  <si>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</si>
  <si>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</si>
  <si>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</si>
  <si>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</si>
  <si>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</si>
  <si>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</si>
  <si>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</si>
  <si>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</si>
  <si>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</si>
  <si>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</si>
  <si>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</si>
  <si>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</si>
  <si>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</si>
  <si>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</si>
  <si>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</si>
  <si>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</si>
  <si>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</si>
  <si>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</si>
  <si>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</si>
  <si>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</si>
  <si>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</si>
  <si>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</si>
  <si>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</si>
  <si>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</si>
  <si>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</si>
  <si>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</si>
  <si>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</si>
  <si>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</si>
  <si>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</si>
  <si>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</si>
  <si>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</si>
  <si>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</si>
  <si>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</si>
  <si>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</si>
  <si>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</si>
  <si>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</si>
  <si>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</si>
  <si>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</si>
  <si>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</si>
  <si>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</si>
  <si>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</si>
  <si>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</si>
  <si>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</si>
  <si>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</si>
  <si>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</si>
  <si>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</si>
  <si>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</si>
  <si>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</si>
  <si>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</si>
  <si>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</si>
  <si>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</si>
  <si>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</si>
  <si>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</si>
  <si>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</si>
  <si>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</si>
  <si>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</si>
  <si>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</si>
  <si>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</si>
  <si>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</si>
  <si>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</si>
  <si>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</si>
  <si>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</si>
  <si>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</si>
  <si>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</si>
  <si>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</si>
  <si>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</si>
  <si>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</si>
  <si>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</si>
  <si>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</si>
  <si>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</si>
  <si>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</si>
  <si>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</si>
  <si>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</si>
  <si>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</si>
  <si>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</si>
  <si>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</si>
  <si>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</si>
  <si>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</si>
  <si>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</si>
  <si>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</si>
  <si>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</si>
  <si>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</si>
  <si>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</si>
  <si>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</si>
  <si>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</si>
  <si>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</si>
  <si>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</si>
  <si>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</si>
  <si>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</si>
  <si>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</si>
  <si>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</si>
  <si>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</si>
  <si>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</si>
  <si>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</si>
  <si>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</si>
  <si>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</si>
  <si>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</si>
  <si>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</si>
  <si>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</si>
  <si>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</si>
  <si>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</si>
  <si>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</si>
  <si>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</si>
  <si>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</si>
  <si>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</si>
  <si>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</si>
  <si>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</si>
  <si>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</si>
  <si>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</si>
  <si>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</si>
  <si>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</si>
  <si>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</si>
  <si>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</si>
  <si>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</si>
  <si>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</si>
  <si>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</si>
  <si>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</si>
  <si>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</si>
  <si>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</si>
  <si>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</si>
  <si>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</si>
  <si>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</si>
  <si>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</si>
  <si>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</si>
  <si>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</si>
  <si>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</si>
  <si>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</si>
  <si>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</si>
  <si>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</si>
  <si>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</si>
  <si>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</si>
  <si>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</si>
  <si>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</si>
  <si>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</si>
  <si>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</si>
  <si>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</si>
  <si>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</si>
  <si>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</si>
  <si>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</si>
  <si>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</si>
  <si>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</si>
  <si>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</si>
  <si>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</si>
  <si>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</si>
  <si>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</si>
  <si>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</si>
  <si>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</si>
  <si>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</si>
  <si>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</si>
  <si>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</si>
  <si>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</si>
  <si>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</si>
  <si>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</si>
  <si>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</si>
  <si>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</si>
  <si>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</si>
  <si>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</si>
  <si>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</si>
  <si>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</si>
  <si>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</si>
  <si>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</si>
  <si>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</si>
  <si>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</si>
  <si>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</si>
  <si>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</si>
  <si>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</si>
  <si>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</si>
  <si>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</si>
  <si>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</si>
  <si>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</si>
  <si>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</si>
  <si>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</si>
  <si>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</si>
  <si>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</si>
  <si>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</si>
  <si>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</si>
  <si>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</si>
  <si>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</si>
  <si>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</si>
  <si>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</si>
  <si>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</si>
  <si>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</si>
  <si>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</si>
  <si>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</si>
  <si>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</si>
  <si>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</si>
  <si>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</si>
  <si>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</si>
  <si>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</si>
  <si>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</si>
  <si>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</si>
  <si>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</si>
  <si>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</si>
  <si>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</si>
  <si>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</si>
  <si>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</si>
  <si>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</si>
  <si>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</si>
  <si>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</si>
  <si>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</si>
  <si>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</si>
  <si>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</si>
  <si>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</si>
  <si>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</si>
  <si>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</si>
  <si>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</si>
  <si>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</si>
  <si>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</si>
  <si>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</si>
  <si>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</si>
  <si>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</si>
  <si>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</si>
  <si>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</si>
  <si>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</si>
  <si>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</si>
  <si>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</si>
  <si>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</si>
  <si>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</si>
  <si>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</si>
  <si>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</si>
  <si>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</si>
  <si>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</si>
  <si>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</si>
  <si>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</si>
  <si>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</si>
  <si>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</si>
  <si>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</si>
  <si>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</si>
  <si>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</si>
  <si>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</si>
  <si>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</si>
  <si>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</si>
  <si>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</si>
  <si>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</si>
  <si>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</si>
  <si>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</si>
  <si>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</si>
  <si>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</si>
  <si>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</si>
  <si>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</si>
  <si>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</si>
  <si>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</si>
  <si>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</si>
  <si>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</si>
  <si>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</si>
  <si>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</si>
  <si>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</si>
  <si>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</si>
  <si>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</si>
  <si>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</si>
  <si>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</si>
  <si>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</si>
  <si>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</si>
  <si>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</si>
  <si>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</si>
  <si>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</si>
  <si>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</si>
  <si>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</si>
  <si>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</si>
  <si>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</si>
  <si>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</si>
  <si>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</si>
  <si>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</si>
  <si>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</si>
  <si>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</si>
  <si>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</si>
  <si>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</si>
  <si>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</si>
  <si>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</si>
  <si>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</si>
  <si>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</si>
  <si>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</si>
  <si>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</si>
  <si>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</si>
  <si>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</si>
  <si>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</si>
  <si>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</si>
  <si>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</si>
  <si>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</si>
  <si>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</si>
  <si>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</si>
  <si>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</si>
  <si>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</si>
  <si>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</si>
  <si>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</si>
  <si>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</si>
  <si>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</si>
  <si>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</si>
  <si>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</si>
  <si>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</si>
  <si>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</si>
  <si>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</si>
  <si>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</si>
  <si>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</si>
  <si>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</si>
  <si>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</si>
  <si>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</si>
  <si>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</si>
  <si>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</si>
  <si>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</si>
  <si>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</si>
  <si>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</si>
  <si>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</si>
  <si>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</si>
  <si>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</si>
  <si>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</si>
  <si>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</si>
  <si>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</si>
  <si>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</si>
  <si>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</si>
  <si>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</si>
  <si>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</si>
  <si>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</si>
  <si>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</si>
  <si>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</si>
  <si>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</si>
  <si>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</si>
  <si>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</si>
  <si>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</si>
  <si>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</si>
  <si>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</si>
  <si>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</si>
  <si>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</si>
  <si>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</si>
  <si>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</si>
  <si>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</si>
  <si>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</si>
  <si>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</si>
  <si>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</si>
  <si>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</si>
  <si>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</si>
  <si>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</si>
  <si>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</si>
  <si>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</si>
  <si>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</si>
  <si>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</si>
  <si>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</si>
  <si>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</si>
  <si>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</si>
  <si>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</si>
  <si>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</si>
  <si>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</si>
  <si>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</si>
  <si>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</si>
  <si>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</si>
  <si>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</si>
  <si>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</si>
  <si>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</si>
  <si>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</si>
  <si>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</si>
  <si>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</si>
  <si>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</si>
  <si>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</si>
  <si>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</si>
  <si>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</si>
  <si>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</si>
  <si>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</si>
  <si>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</si>
  <si>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</si>
  <si>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</si>
  <si>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</si>
  <si>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</si>
  <si>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</si>
  <si>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</si>
  <si>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</si>
  <si>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</si>
  <si>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</si>
  <si>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</si>
  <si>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</si>
  <si>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</si>
  <si>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</si>
  <si>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</si>
  <si>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</si>
  <si>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</si>
  <si>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</si>
  <si>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</si>
  <si>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</si>
  <si>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</si>
  <si>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</si>
  <si>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</si>
  <si>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</si>
  <si>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</si>
  <si>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</si>
  <si>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</si>
  <si>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</si>
  <si>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</si>
  <si>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</si>
  <si>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</si>
  <si>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</si>
  <si>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</si>
  <si>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</si>
  <si>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</si>
  <si>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</si>
  <si>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</si>
  <si>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</si>
  <si>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</si>
  <si>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</si>
  <si>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</si>
  <si>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</si>
  <si>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</si>
  <si>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</si>
  <si>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</si>
  <si>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</si>
  <si>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</si>
  <si>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</si>
  <si>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</si>
  <si>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</si>
  <si>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</si>
  <si>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</si>
  <si>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</si>
  <si>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</si>
  <si>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</si>
  <si>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</si>
  <si>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</si>
  <si>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</si>
  <si>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</si>
  <si>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</si>
  <si>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</si>
  <si>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</si>
  <si>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</si>
  <si>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</si>
  <si>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</si>
  <si>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</si>
  <si>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</si>
  <si>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</si>
  <si>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</si>
  <si>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</si>
  <si>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</si>
  <si>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</si>
  <si>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</si>
  <si>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</si>
  <si>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</si>
  <si>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</si>
  <si>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</si>
  <si>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</si>
  <si>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</si>
  <si>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</si>
  <si>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</si>
  <si>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</si>
  <si>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</si>
  <si>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</si>
  <si>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</si>
  <si>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</si>
  <si>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</si>
  <si>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</si>
  <si>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</si>
  <si>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</si>
  <si>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</si>
  <si>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</si>
  <si>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</si>
  <si>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</si>
  <si>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</si>
  <si>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</si>
  <si>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</si>
  <si>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</si>
  <si>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</si>
  <si>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</si>
  <si>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</si>
  <si>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</si>
  <si>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</si>
  <si>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</si>
  <si>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</si>
  <si>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</si>
  <si>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</si>
  <si>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</si>
  <si>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</si>
  <si>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</si>
  <si>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</si>
  <si>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</si>
  <si>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</si>
  <si>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</si>
  <si>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</si>
  <si>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</si>
  <si>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</si>
  <si>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</si>
  <si>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</si>
  <si>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</si>
  <si>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</si>
  <si>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</si>
  <si>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</si>
  <si>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</si>
  <si>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</si>
  <si>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</si>
  <si>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</si>
  <si>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</si>
  <si>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</si>
  <si>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</si>
  <si>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</si>
  <si>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</si>
  <si>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</si>
  <si>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</si>
  <si>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</si>
  <si>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</si>
  <si>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</si>
  <si>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</si>
  <si>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</si>
  <si>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</si>
  <si>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</si>
  <si>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</si>
  <si>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</si>
  <si>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</si>
  <si>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</si>
  <si>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</si>
  <si>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</si>
  <si>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</si>
  <si>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</si>
  <si>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</si>
  <si>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</si>
  <si>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</si>
  <si>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</si>
  <si>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</si>
  <si>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</si>
  <si>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</si>
  <si>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</si>
  <si>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</si>
  <si>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</si>
  <si>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</si>
  <si>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</si>
  <si>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</si>
  <si>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</si>
  <si>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</si>
  <si>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</si>
  <si>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</si>
  <si>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</si>
  <si>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</si>
  <si>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</si>
  <si>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</si>
  <si>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</si>
  <si>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</si>
  <si>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</si>
  <si>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</si>
  <si>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</si>
  <si>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</si>
  <si>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</si>
  <si>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</si>
  <si>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</si>
  <si>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</si>
  <si>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</si>
  <si>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</si>
  <si>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</si>
  <si>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</si>
  <si>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</si>
  <si>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</si>
  <si>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</si>
  <si>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</si>
  <si>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</si>
  <si>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</si>
  <si>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</si>
  <si>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</si>
  <si>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</si>
  <si>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</si>
  <si>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</si>
  <si>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</si>
  <si>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</si>
  <si>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</si>
  <si>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</si>
  <si>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</si>
  <si>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</si>
  <si>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</si>
  <si>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</si>
  <si>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</si>
  <si>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</si>
  <si>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</si>
  <si>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</si>
  <si>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</si>
  <si>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</si>
  <si>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</si>
  <si>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</si>
  <si>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</si>
  <si>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</si>
  <si>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</si>
  <si>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</si>
  <si>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</si>
  <si>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</si>
  <si>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</si>
  <si>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</si>
  <si>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</si>
  <si>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</si>
  <si>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</si>
  <si>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</si>
  <si>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</si>
  <si>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</si>
  <si>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</si>
  <si>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</si>
  <si>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</si>
  <si>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</si>
  <si>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</si>
  <si>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</si>
  <si>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</si>
  <si>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</si>
  <si>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</si>
  <si>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</si>
  <si>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</si>
  <si>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</si>
  <si>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</si>
  <si>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</si>
  <si>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</si>
  <si>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</si>
  <si>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</si>
  <si>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</si>
  <si>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</si>
  <si>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</si>
  <si>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</si>
  <si>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</si>
  <si>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</si>
  <si>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</si>
  <si>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</si>
  <si>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</si>
  <si>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</si>
  <si>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</si>
  <si>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</si>
  <si>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</si>
  <si>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</si>
  <si>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</si>
  <si>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</si>
  <si>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</si>
  <si>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</si>
  <si>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</si>
  <si>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</si>
  <si>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</si>
  <si>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</si>
  <si>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</si>
  <si>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</si>
  <si>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</si>
  <si>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</si>
  <si>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</si>
  <si>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</si>
  <si>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</si>
  <si>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</si>
  <si>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</si>
  <si>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</si>
  <si>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</si>
  <si>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</si>
  <si>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</si>
  <si>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</si>
  <si>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</si>
  <si>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</si>
  <si>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</si>
  <si>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</si>
  <si>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</si>
  <si>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</si>
  <si>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</si>
  <si>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</si>
  <si>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</si>
  <si>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</si>
  <si>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</si>
  <si>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</si>
  <si>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</si>
  <si>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</si>
  <si>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</si>
  <si>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</si>
  <si>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</si>
  <si>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</si>
  <si>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</si>
  <si>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</si>
  <si>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</si>
  <si>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</si>
  <si>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</si>
  <si>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</si>
  <si>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</si>
  <si>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</si>
  <si>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</si>
  <si>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</si>
  <si>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</si>
  <si>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</si>
  <si>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</si>
  <si>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</si>
  <si>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</si>
  <si>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</si>
  <si>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</si>
  <si>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</si>
  <si>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</si>
  <si>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</si>
  <si>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</si>
  <si>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</si>
  <si>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</si>
  <si>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</si>
  <si>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</si>
  <si>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</si>
  <si>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</si>
  <si>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</si>
  <si>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</si>
  <si>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</si>
  <si>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</si>
  <si>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</si>
  <si>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</si>
  <si>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</si>
  <si>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</si>
  <si>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</si>
  <si>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</si>
  <si>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</si>
  <si>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</si>
  <si>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</si>
  <si>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</si>
  <si>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</si>
  <si>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</si>
  <si>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</si>
  <si>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</si>
  <si>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</si>
  <si>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</si>
  <si>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</si>
  <si>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</si>
  <si>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</si>
  <si>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</si>
  <si>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</si>
  <si>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</si>
  <si>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</si>
  <si>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</si>
  <si>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</si>
  <si>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</si>
  <si>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</si>
  <si>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</si>
  <si>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</si>
  <si>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</si>
  <si>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</si>
  <si>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</si>
  <si>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</si>
  <si>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</si>
  <si>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</si>
  <si>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</si>
  <si>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</si>
  <si>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</si>
  <si>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</si>
  <si>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</si>
  <si>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</si>
  <si>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</si>
  <si>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</si>
  <si>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</si>
  <si>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</si>
  <si>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</si>
  <si>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</si>
  <si>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</si>
  <si>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</si>
  <si>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</si>
  <si>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</si>
  <si>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</si>
  <si>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</si>
  <si>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</si>
  <si>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</si>
  <si>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</si>
  <si>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</si>
  <si>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</si>
  <si>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</si>
  <si>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</si>
  <si>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</si>
  <si>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</si>
  <si>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</si>
  <si>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</si>
  <si>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</si>
  <si>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</si>
  <si>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</si>
  <si>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</si>
  <si>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</si>
  <si>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</si>
  <si>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</si>
  <si>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</si>
  <si>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</si>
  <si>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</si>
  <si>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</si>
  <si>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</si>
  <si>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</si>
  <si>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</si>
  <si>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</si>
  <si>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</si>
  <si>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</si>
  <si>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</si>
  <si>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</si>
  <si>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</si>
  <si>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</si>
  <si>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</si>
  <si>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</si>
  <si>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</si>
  <si>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</si>
  <si>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</si>
  <si>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</si>
  <si>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</si>
  <si>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</si>
  <si>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</si>
  <si>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</si>
  <si>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</si>
  <si>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</si>
  <si>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</si>
  <si>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</si>
  <si>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</si>
  <si>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</si>
  <si>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</si>
  <si>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</si>
  <si>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</si>
  <si>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</si>
  <si>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</si>
  <si>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</si>
  <si>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</si>
  <si>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</si>
  <si>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</si>
  <si>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</si>
  <si>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</si>
  <si>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</si>
  <si>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</si>
  <si>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</si>
  <si>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</si>
  <si>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</si>
  <si>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</si>
  <si>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</si>
  <si>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</si>
  <si>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</si>
  <si>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</si>
  <si>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</si>
  <si>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</si>
  <si>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</si>
  <si>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</si>
  <si>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</si>
  <si>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</si>
  <si>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</si>
  <si>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</si>
  <si>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</si>
  <si>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</si>
  <si>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</si>
  <si>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</si>
  <si>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</si>
  <si>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</si>
  <si>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</si>
  <si>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</si>
  <si>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</si>
  <si>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</si>
  <si>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</si>
  <si>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</si>
  <si>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</si>
  <si>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</si>
  <si>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</si>
  <si>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</si>
  <si>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</si>
  <si>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</si>
  <si>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</si>
  <si>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</si>
  <si>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</si>
  <si>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</si>
  <si>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</si>
  <si>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</si>
  <si>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</si>
  <si>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</si>
  <si>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</si>
  <si>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</si>
  <si>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</si>
  <si>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</si>
  <si>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</si>
  <si>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</si>
  <si>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</si>
  <si>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</si>
  <si>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</si>
  <si>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</si>
  <si>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</si>
  <si>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</si>
  <si>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</si>
  <si>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</si>
  <si>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</si>
  <si>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</si>
  <si>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</si>
  <si>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</si>
  <si>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</si>
  <si>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</si>
  <si>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</si>
  <si>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</si>
  <si>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</si>
  <si>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</si>
  <si>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</si>
  <si>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</si>
  <si>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</si>
  <si>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</si>
  <si>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</si>
  <si>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</si>
  <si>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</si>
  <si>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</si>
  <si>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</si>
  <si>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</si>
  <si>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</si>
  <si>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</si>
  <si>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</si>
  <si>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</si>
  <si>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</si>
  <si>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</si>
  <si>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</si>
  <si>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</si>
  <si>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</si>
  <si>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</si>
  <si>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</si>
  <si>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</si>
  <si>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</si>
  <si>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</si>
  <si>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</si>
  <si>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</si>
  <si>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</si>
  <si>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</si>
  <si>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</si>
  <si>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</si>
  <si>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</si>
  <si>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</si>
  <si>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</si>
  <si>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</si>
  <si>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</si>
  <si>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</si>
  <si>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</si>
  <si>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</si>
  <si>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</si>
  <si>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</si>
  <si>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</si>
  <si>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</si>
  <si>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</si>
  <si>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</si>
  <si>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</si>
  <si>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</si>
  <si>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</si>
  <si>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</si>
  <si>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</si>
  <si>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</si>
  <si>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</si>
  <si>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</si>
  <si>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</si>
  <si>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</si>
  <si>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</si>
  <si>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</si>
  <si>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</si>
  <si>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</si>
  <si>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</si>
  <si>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</si>
  <si>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</si>
  <si>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</si>
  <si>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</si>
  <si>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</si>
  <si>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</si>
  <si>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</si>
  <si>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</si>
  <si>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</si>
  <si>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</si>
  <si>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</si>
  <si>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</si>
  <si>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</si>
  <si>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</si>
  <si>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</si>
  <si>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</si>
  <si>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</si>
  <si>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</si>
  <si>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</si>
  <si>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</si>
  <si>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</si>
  <si>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</si>
  <si>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</si>
  <si>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</si>
  <si>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</si>
  <si>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</si>
  <si>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</si>
  <si>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</si>
  <si>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</si>
  <si>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</si>
  <si>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</si>
  <si>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</si>
  <si>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</si>
  <si>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</si>
  <si>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</si>
  <si>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</si>
  <si>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</si>
  <si>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</si>
  <si>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</si>
  <si>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</si>
  <si>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</si>
  <si>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</si>
  <si>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</si>
  <si>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</si>
  <si>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</si>
  <si>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</si>
  <si>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</si>
  <si>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</si>
  <si>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</si>
  <si>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</si>
  <si>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</si>
  <si>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</si>
  <si>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</si>
  <si>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</si>
  <si>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</si>
  <si>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</si>
  <si>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</si>
  <si>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</si>
  <si>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</si>
  <si>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</si>
  <si>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</si>
  <si>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</si>
  <si>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</si>
  <si>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</si>
  <si>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</si>
  <si>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</si>
  <si>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</si>
  <si>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</si>
  <si>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</si>
  <si>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</si>
  <si>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</si>
  <si>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</si>
  <si>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</si>
  <si>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</si>
  <si>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</si>
  <si>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</si>
  <si>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</si>
  <si>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</si>
  <si>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</si>
  <si>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</si>
  <si>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</si>
  <si>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</si>
  <si>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</si>
  <si>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</si>
  <si>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</si>
  <si>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</si>
  <si>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</si>
  <si>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</si>
  <si>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</si>
  <si>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</si>
  <si>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</si>
  <si>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</si>
  <si>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</si>
  <si>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</si>
  <si>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</si>
  <si>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</si>
  <si>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</si>
  <si>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</si>
  <si>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</si>
  <si>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</si>
  <si>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</si>
  <si>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</si>
  <si>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</si>
  <si>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</si>
  <si>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</si>
  <si>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</si>
  <si>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</si>
  <si>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</si>
  <si>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</si>
  <si>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</si>
  <si>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</si>
  <si>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</si>
  <si>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</si>
  <si>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</si>
  <si>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</si>
  <si>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</si>
  <si>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</si>
  <si>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</si>
  <si>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</si>
  <si>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</si>
  <si>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</si>
  <si>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</si>
  <si>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</si>
  <si>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</si>
  <si>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</si>
  <si>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</si>
  <si>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</si>
  <si>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</si>
  <si>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</si>
  <si>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</si>
  <si>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</si>
  <si>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</si>
  <si>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</si>
  <si>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</si>
  <si>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</si>
  <si>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</si>
  <si>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</si>
  <si>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</si>
  <si>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</si>
  <si>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</si>
  <si>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</si>
  <si>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</si>
  <si>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</si>
  <si>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</si>
  <si>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</si>
  <si>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</si>
  <si>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</si>
  <si>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</si>
  <si>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</si>
  <si>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</si>
  <si>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</si>
  <si>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</si>
  <si>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</si>
  <si>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</si>
  <si>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</si>
  <si>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</si>
  <si>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</si>
  <si>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</si>
  <si>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</si>
  <si>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</si>
  <si>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</si>
  <si>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</si>
  <si>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</si>
  <si>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</si>
  <si>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</si>
  <si>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</si>
  <si>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</si>
  <si>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</si>
  <si>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</si>
  <si>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</si>
  <si>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</si>
  <si>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</si>
  <si>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</si>
  <si>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</si>
  <si>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</si>
  <si>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</si>
  <si>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</si>
  <si>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</si>
  <si>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</si>
  <si>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</si>
  <si>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</si>
  <si>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</si>
  <si>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</si>
  <si>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</si>
  <si>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</si>
  <si>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</si>
  <si>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</si>
  <si>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</si>
  <si>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</si>
  <si>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</si>
  <si>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</si>
  <si>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</si>
  <si>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</si>
  <si>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</si>
  <si>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</si>
  <si>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</si>
  <si>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</si>
  <si>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</si>
  <si>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</si>
  <si>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</si>
  <si>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</si>
  <si>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</si>
  <si>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</si>
  <si>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</si>
  <si>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</si>
  <si>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</si>
  <si>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</si>
  <si>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</si>
  <si>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</si>
  <si>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</si>
  <si>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</si>
  <si>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</si>
  <si>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</si>
  <si>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</si>
  <si>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</si>
  <si>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</si>
  <si>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</si>
  <si>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</si>
  <si>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</si>
  <si>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</si>
  <si>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</si>
  <si>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</si>
  <si>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</si>
  <si>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</si>
  <si>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</si>
  <si>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</si>
  <si>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</si>
  <si>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</si>
  <si>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</si>
  <si>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</si>
  <si>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</si>
  <si>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</si>
  <si>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</si>
  <si>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</si>
  <si>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</si>
  <si>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</si>
  <si>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</si>
  <si>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</si>
  <si>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</si>
  <si>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</si>
  <si>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</si>
  <si>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</si>
  <si>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</si>
  <si>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</si>
  <si>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</si>
  <si>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</si>
  <si>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</si>
  <si>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</si>
  <si>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</si>
  <si>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</si>
  <si>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</si>
  <si>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</si>
  <si>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</si>
  <si>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</si>
  <si>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</si>
  <si>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</si>
  <si>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</si>
  <si>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</si>
  <si>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</si>
  <si>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</si>
  <si>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</si>
  <si>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</si>
  <si>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</si>
  <si>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</si>
  <si>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</si>
  <si>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</si>
  <si>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</si>
  <si>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</si>
  <si>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</si>
  <si>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</si>
  <si>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</si>
  <si>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</si>
  <si>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</si>
  <si>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</si>
  <si>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</si>
  <si>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</si>
  <si>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</si>
  <si>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</si>
  <si>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</si>
  <si>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</si>
  <si>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</si>
  <si>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</si>
  <si>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</si>
  <si>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</si>
  <si>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</si>
  <si>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</si>
  <si>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</si>
  <si>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</si>
  <si>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</si>
  <si>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</si>
  <si>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</si>
  <si>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</si>
  <si>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</si>
  <si>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</si>
  <si>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</si>
  <si>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</si>
  <si>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</si>
  <si>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</si>
  <si>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</si>
  <si>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</si>
  <si>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</si>
  <si>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</si>
  <si>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</si>
  <si>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</si>
  <si>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</si>
  <si>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</si>
  <si>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</si>
  <si>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</si>
  <si>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</si>
  <si>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</si>
  <si>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</si>
  <si>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</si>
  <si>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</si>
  <si>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</si>
  <si>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</si>
  <si>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</si>
  <si>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</si>
  <si>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</si>
  <si>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</si>
  <si>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</si>
  <si>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</si>
  <si>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</si>
  <si>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</si>
  <si>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</si>
  <si>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</si>
  <si>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</si>
  <si>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</si>
  <si>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</si>
  <si>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</si>
  <si>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</si>
  <si>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</si>
  <si>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</si>
  <si>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</si>
  <si>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</si>
  <si>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</si>
  <si>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</si>
  <si>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</si>
  <si>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</si>
  <si>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</si>
  <si>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</si>
  <si>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</si>
  <si>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</si>
  <si>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</si>
  <si>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</si>
  <si>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</si>
  <si>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</si>
  <si>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</si>
  <si>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</si>
  <si>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</si>
  <si>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</si>
  <si>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</si>
  <si>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</si>
  <si>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</si>
  <si>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</si>
  <si>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</si>
  <si>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</si>
  <si>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</si>
  <si>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</si>
  <si>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</si>
  <si>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</si>
  <si>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</si>
  <si>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</si>
  <si>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</si>
  <si>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</si>
  <si>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</si>
  <si>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</si>
  <si>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</si>
  <si>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</si>
  <si>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</si>
  <si>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</si>
  <si>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</si>
  <si>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</si>
  <si>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</si>
  <si>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</si>
  <si>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</si>
  <si>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</si>
  <si>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</si>
  <si>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</si>
  <si>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</si>
  <si>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</si>
  <si>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</si>
  <si>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</si>
  <si>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</si>
  <si>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</si>
  <si>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</si>
  <si>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</si>
  <si>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</si>
  <si>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</si>
  <si>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</si>
  <si>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</si>
  <si>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</si>
  <si>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</si>
  <si>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</si>
  <si>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</si>
  <si>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</si>
  <si>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</si>
  <si>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</si>
  <si>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</si>
  <si>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</si>
  <si>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</si>
  <si>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</si>
  <si>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</si>
  <si>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</si>
  <si>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</si>
  <si>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</si>
  <si>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</si>
  <si>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</si>
  <si>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</si>
  <si>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</si>
  <si>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</si>
  <si>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</si>
  <si>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</si>
  <si>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</si>
  <si>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</si>
  <si>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</si>
  <si>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</si>
  <si>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</si>
  <si>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</si>
  <si>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</si>
  <si>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</si>
  <si>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</si>
  <si>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</si>
  <si>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</si>
  <si>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</si>
  <si>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</si>
  <si>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</si>
  <si>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</si>
  <si>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</si>
  <si>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</si>
  <si>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</si>
  <si>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</si>
  <si>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</si>
  <si>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</si>
  <si>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</si>
  <si>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</si>
  <si>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</si>
  <si>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</si>
  <si>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</si>
  <si>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</si>
  <si>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</si>
  <si>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</si>
  <si>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</si>
  <si>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</si>
  <si>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</si>
  <si>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</si>
  <si>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</si>
  <si>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</si>
  <si>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</si>
  <si>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</si>
  <si>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</si>
  <si>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</si>
  <si>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</si>
  <si>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</si>
  <si>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</si>
  <si>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</si>
  <si>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</si>
  <si>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</si>
  <si>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</si>
  <si>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</si>
  <si>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</si>
  <si>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</si>
  <si>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</si>
  <si>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</si>
  <si>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</si>
  <si>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</si>
  <si>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</si>
  <si>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</si>
  <si>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</si>
  <si>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</si>
  <si>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</si>
  <si>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</si>
  <si>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</si>
  <si>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</si>
  <si>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</si>
  <si>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</si>
  <si>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</si>
  <si>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</si>
  <si>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</si>
  <si>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</si>
  <si>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</si>
  <si>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</si>
  <si>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</si>
  <si>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</si>
  <si>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</si>
  <si>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</si>
  <si>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</si>
  <si>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</si>
  <si>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</si>
  <si>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</si>
  <si>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</si>
  <si>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</si>
  <si>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</si>
  <si>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</si>
  <si>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</si>
  <si>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</si>
  <si>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</si>
  <si>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</si>
  <si>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</si>
  <si>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</si>
  <si>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</si>
  <si>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</si>
  <si>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</si>
  <si>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</si>
  <si>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</si>
  <si>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</si>
  <si>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</si>
  <si>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</si>
  <si>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</si>
  <si>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</si>
  <si>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</si>
  <si>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</si>
  <si>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</si>
  <si>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</si>
  <si>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</si>
  <si>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</si>
  <si>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</si>
  <si>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</si>
  <si>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</si>
  <si>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</si>
  <si>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</si>
  <si>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</si>
  <si>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</si>
  <si>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</si>
  <si>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</si>
  <si>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</si>
  <si>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</si>
  <si>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</si>
  <si>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</si>
  <si>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</si>
  <si>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</si>
  <si>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</si>
  <si>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</si>
  <si>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</si>
  <si>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</si>
  <si>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</si>
  <si>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</si>
  <si>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</si>
  <si>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</si>
  <si>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</si>
  <si>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</si>
  <si>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</si>
  <si>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</si>
  <si>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</si>
  <si>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</si>
  <si>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</si>
  <si>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</si>
  <si>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</si>
  <si>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</si>
  <si>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</si>
  <si>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</si>
  <si>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</si>
  <si>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</si>
  <si>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</si>
  <si>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</si>
  <si>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</si>
  <si>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</si>
  <si>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</si>
  <si>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</si>
  <si>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</si>
  <si>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</si>
  <si>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</si>
  <si>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</si>
  <si>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</si>
  <si>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</si>
  <si>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</si>
  <si>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</si>
  <si>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</si>
  <si>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</si>
  <si>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</si>
  <si>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</si>
  <si>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</si>
  <si>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</si>
  <si>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</si>
  <si>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</si>
  <si>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</si>
  <si>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</si>
  <si>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</si>
  <si>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</si>
  <si>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</si>
  <si>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</si>
  <si>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</si>
  <si>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</si>
  <si>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</si>
  <si>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</si>
  <si>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</si>
  <si>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</si>
  <si>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</si>
  <si>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</si>
  <si>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</si>
  <si>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</si>
  <si>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</si>
  <si>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</si>
  <si>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</si>
  <si>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</si>
  <si>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</si>
  <si>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</si>
  <si>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</si>
  <si>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</si>
  <si>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</si>
  <si>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</si>
  <si>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</si>
  <si>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</si>
  <si>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</si>
  <si>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</si>
  <si>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</si>
  <si>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</si>
  <si>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</si>
  <si>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</si>
  <si>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</si>
  <si>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</si>
  <si>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</si>
  <si>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</si>
  <si>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</si>
  <si>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</si>
  <si>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</si>
  <si>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</si>
  <si>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</si>
  <si>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</si>
  <si>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</si>
  <si>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</si>
  <si>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</si>
  <si>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</si>
  <si>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</si>
  <si>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</si>
  <si>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</si>
  <si>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</si>
  <si>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</si>
  <si>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</si>
  <si>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</si>
  <si>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</si>
  <si>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</si>
  <si>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</si>
  <si>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</si>
  <si>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</si>
  <si>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</si>
  <si>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</si>
  <si>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</si>
  <si>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</si>
  <si>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</si>
  <si>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</si>
  <si>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</si>
  <si>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</si>
  <si>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</si>
  <si>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</si>
  <si>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</si>
  <si>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</si>
  <si>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</si>
  <si>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</si>
  <si>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</si>
  <si>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</si>
  <si>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</si>
  <si>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</si>
  <si>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</si>
  <si>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</si>
  <si>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</si>
  <si>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</si>
  <si>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</si>
  <si>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</si>
  <si>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</si>
  <si>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</si>
  <si>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</si>
  <si>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</si>
  <si>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</si>
  <si>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</si>
  <si>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</si>
  <si>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</si>
  <si>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</si>
  <si>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</si>
  <si>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</si>
  <si>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</si>
  <si>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</si>
  <si>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</si>
  <si>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</si>
  <si>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</si>
  <si>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</si>
  <si>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</si>
  <si>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</si>
  <si>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</si>
  <si>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</si>
  <si>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</si>
  <si>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</si>
  <si>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</si>
  <si>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</si>
  <si>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</si>
  <si>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</si>
  <si>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</si>
  <si>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</si>
  <si>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</si>
  <si>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</si>
  <si>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</si>
  <si>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</si>
  <si>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</si>
  <si>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</si>
  <si>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</si>
  <si>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</si>
  <si>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</si>
  <si>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</si>
  <si>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</si>
  <si>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</si>
  <si>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</si>
  <si>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</si>
  <si>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</si>
  <si>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</si>
  <si>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</si>
  <si>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</si>
  <si>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</si>
  <si>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</si>
  <si>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</si>
  <si>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</si>
  <si>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</si>
  <si>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</si>
  <si>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</si>
  <si>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</si>
  <si>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</si>
  <si>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</si>
  <si>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</si>
  <si>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</si>
  <si>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</si>
  <si>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</si>
  <si>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</si>
  <si>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</si>
  <si>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</si>
  <si>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</si>
  <si>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</si>
  <si>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</si>
  <si>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</si>
  <si>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</si>
  <si>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</si>
  <si>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</si>
  <si>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</si>
  <si>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</si>
  <si>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</si>
  <si>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</si>
  <si>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</si>
  <si>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</si>
  <si>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</si>
  <si>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</si>
  <si>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</si>
  <si>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</si>
  <si>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</si>
  <si>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</si>
  <si>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</si>
  <si>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</si>
  <si>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</si>
  <si>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</si>
  <si>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</si>
  <si>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</si>
  <si>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</si>
  <si>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</si>
  <si>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</si>
  <si>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</si>
  <si>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</si>
  <si>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</si>
  <si>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</si>
  <si>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</si>
  <si>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</si>
  <si>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</si>
  <si>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</si>
  <si>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</si>
  <si>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</si>
  <si>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</si>
  <si>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</si>
  <si>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</si>
  <si>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</si>
  <si>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</si>
  <si>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</si>
  <si>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</si>
  <si>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</si>
  <si>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</si>
  <si>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</si>
  <si>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</si>
  <si>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</si>
  <si>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</si>
  <si>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</si>
  <si>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</si>
  <si>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</si>
  <si>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</si>
  <si>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</si>
  <si>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</si>
  <si>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</si>
  <si>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</si>
  <si>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</si>
  <si>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</si>
  <si>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</si>
  <si>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</si>
  <si>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</si>
  <si>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</si>
  <si>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</si>
  <si>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</si>
  <si>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</si>
  <si>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</si>
  <si>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</si>
  <si>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</si>
  <si>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</si>
  <si>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</si>
  <si>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</si>
  <si>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</si>
  <si>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</si>
  <si>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</si>
  <si>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</si>
  <si>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</si>
  <si>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</si>
  <si>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</si>
  <si>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</si>
  <si>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</si>
  <si>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</si>
  <si>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</si>
  <si>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</si>
  <si>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</si>
  <si>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</si>
  <si>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</si>
  <si>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</si>
  <si>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</si>
  <si>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</si>
  <si>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</si>
  <si>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</si>
  <si>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</si>
  <si>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</si>
  <si>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</si>
  <si>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</si>
  <si>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</si>
  <si>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</si>
  <si>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</si>
  <si>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</si>
  <si>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</si>
  <si>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</si>
  <si>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</si>
  <si>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</si>
  <si>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</si>
  <si>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</si>
  <si>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</si>
  <si>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</si>
  <si>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</si>
  <si>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</si>
  <si>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</si>
  <si>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</si>
  <si>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</si>
  <si>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</si>
  <si>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</si>
  <si>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</si>
  <si>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</si>
  <si>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</si>
  <si>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</si>
  <si>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</si>
  <si>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</si>
  <si>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</si>
  <si>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</si>
  <si>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</si>
  <si>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</si>
  <si>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</si>
  <si>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</si>
  <si>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</si>
  <si>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</si>
  <si>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</si>
  <si>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</si>
  <si>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</si>
  <si>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</si>
  <si>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</si>
  <si>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</si>
  <si>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</si>
  <si>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</si>
  <si>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</si>
  <si>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</si>
  <si>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</si>
  <si>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</si>
  <si>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</si>
  <si>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</si>
  <si>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</si>
  <si>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</si>
  <si>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</si>
  <si>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</si>
  <si>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</si>
  <si>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</si>
  <si>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</si>
  <si>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</si>
  <si>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</si>
  <si>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</si>
  <si>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</si>
  <si>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</si>
  <si>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</si>
  <si>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</si>
  <si>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</si>
  <si>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</si>
  <si>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</si>
  <si>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</si>
  <si>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</si>
  <si>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</si>
  <si>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</si>
  <si>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</si>
  <si>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</si>
  <si>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</si>
  <si>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</si>
  <si>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</si>
  <si>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</si>
  <si>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</si>
  <si>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</si>
  <si>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</si>
  <si>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</si>
  <si>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</si>
  <si>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</si>
  <si>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</si>
  <si>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</si>
  <si>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</si>
  <si>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</si>
  <si>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</si>
  <si>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</si>
  <si>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</si>
  <si>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</si>
  <si>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</si>
  <si>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</si>
  <si>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</si>
  <si>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</si>
  <si>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</si>
  <si>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</si>
  <si>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</si>
  <si>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</si>
  <si>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</si>
  <si>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</si>
  <si>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</si>
  <si>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</si>
  <si>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</si>
  <si>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</si>
  <si>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</si>
  <si>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</si>
  <si>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</si>
  <si>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</si>
  <si>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</si>
  <si>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</si>
  <si>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</si>
  <si>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</si>
  <si>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</si>
  <si>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</si>
  <si>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</si>
  <si>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</si>
  <si>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</si>
  <si>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</si>
  <si>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</si>
  <si>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</si>
  <si>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</si>
  <si>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</si>
  <si>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</si>
  <si>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</si>
  <si>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</si>
  <si>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</si>
  <si>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</si>
  <si>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</si>
  <si>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</si>
  <si>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</si>
  <si>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</si>
  <si>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</si>
  <si>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</si>
  <si>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</si>
  <si>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</si>
  <si>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</si>
  <si>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</si>
  <si>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</si>
  <si>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</si>
  <si>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</si>
  <si>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</si>
  <si>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</si>
  <si>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</si>
  <si>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</si>
  <si>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</si>
  <si>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</si>
  <si>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</si>
  <si>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</si>
  <si>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</si>
  <si>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</si>
  <si>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</si>
  <si>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</si>
  <si>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</si>
  <si>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</si>
  <si>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</si>
  <si>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</si>
  <si>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</si>
  <si>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</si>
  <si>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</si>
  <si>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</si>
  <si>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</si>
  <si>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</si>
  <si>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</si>
  <si>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</si>
  <si>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</si>
  <si>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</si>
  <si>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</si>
  <si>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</si>
  <si>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</si>
  <si>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</si>
  <si>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</si>
  <si>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</si>
  <si>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</si>
  <si>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</si>
  <si>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</si>
  <si>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</si>
  <si>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</si>
  <si>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</si>
  <si>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</si>
  <si>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</si>
  <si>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</si>
  <si>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</si>
  <si>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</si>
  <si>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</si>
  <si>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</si>
  <si>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</si>
  <si>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</si>
  <si>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</si>
  <si>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</si>
  <si>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</si>
  <si>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</si>
  <si>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</si>
  <si>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</si>
  <si>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</si>
  <si>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</si>
  <si>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</si>
  <si>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</si>
  <si>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</si>
  <si>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</si>
  <si>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</si>
  <si>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</si>
  <si>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</si>
  <si>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</si>
  <si>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</si>
  <si>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</si>
  <si>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</si>
  <si>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</si>
  <si>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</si>
  <si>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</si>
  <si>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</si>
  <si>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</si>
  <si>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</si>
  <si>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</si>
  <si>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</si>
  <si>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</si>
  <si>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</si>
  <si>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</si>
  <si>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</si>
  <si>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</si>
  <si>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</si>
  <si>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</si>
  <si>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</si>
  <si>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</si>
  <si>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</si>
  <si>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</si>
  <si>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</si>
  <si>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</si>
  <si>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</si>
  <si>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</si>
  <si>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</si>
  <si>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</si>
  <si>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</si>
  <si>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</si>
  <si>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</si>
  <si>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</si>
  <si>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</si>
  <si>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</si>
  <si>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</si>
  <si>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</si>
  <si>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</si>
  <si>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</si>
  <si>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</si>
  <si>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</si>
  <si>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</si>
  <si>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</si>
  <si>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</si>
  <si>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</si>
  <si>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</si>
  <si>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</si>
  <si>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</si>
  <si>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</si>
  <si>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</si>
  <si>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</si>
  <si>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</si>
  <si>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</si>
  <si>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</si>
  <si>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</si>
  <si>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</si>
  <si>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</si>
  <si>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</si>
  <si>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</si>
  <si>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</si>
  <si>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</si>
  <si>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</si>
  <si>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</si>
  <si>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</si>
  <si>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</si>
  <si>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</si>
  <si>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</si>
  <si>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</si>
  <si>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</si>
  <si>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</si>
  <si>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</si>
  <si>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</si>
  <si>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</si>
  <si>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</si>
  <si>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</si>
  <si>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</si>
  <si>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</si>
  <si>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</si>
  <si>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</si>
  <si>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</si>
  <si>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</si>
  <si>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</si>
  <si>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</si>
  <si>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</si>
  <si>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</si>
  <si>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</si>
  <si>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</si>
  <si>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</si>
  <si>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</si>
  <si>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</si>
  <si>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</si>
  <si>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</si>
  <si>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</si>
  <si>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</si>
  <si>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</si>
  <si>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</si>
  <si>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</si>
  <si>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</si>
  <si>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</si>
  <si>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</si>
  <si>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</si>
  <si>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</si>
  <si>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</si>
  <si>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</si>
  <si>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</si>
  <si>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</si>
  <si>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</si>
  <si>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</si>
  <si>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</si>
  <si>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</si>
  <si>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</si>
  <si>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</si>
  <si>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</si>
  <si>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</si>
  <si>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</si>
  <si>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</si>
  <si>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</si>
  <si>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</si>
  <si>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</si>
  <si>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</si>
  <si>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</si>
  <si>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</si>
  <si>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</si>
  <si>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</si>
  <si>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</si>
  <si>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</si>
  <si>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</si>
  <si>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</si>
  <si>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</si>
  <si>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</si>
  <si>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</si>
  <si>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</si>
  <si>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</si>
  <si>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</si>
  <si>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</si>
  <si>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</si>
  <si>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</si>
  <si>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</si>
  <si>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</si>
  <si>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</si>
  <si>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</si>
  <si>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</si>
  <si>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</si>
  <si>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</si>
  <si>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</si>
  <si>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</si>
  <si>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</si>
  <si>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</si>
  <si>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</si>
  <si>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</si>
  <si>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</si>
  <si>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</si>
  <si>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</si>
  <si>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</si>
  <si>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</si>
  <si>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</si>
  <si>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</si>
  <si>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</si>
  <si>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</si>
  <si>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</si>
  <si>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</si>
  <si>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</si>
  <si>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</si>
  <si>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</si>
  <si>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</si>
  <si>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</si>
  <si>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</si>
  <si>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</si>
  <si>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</si>
  <si>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</si>
  <si>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</si>
  <si>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</si>
  <si>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</si>
  <si>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</si>
  <si>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</si>
  <si>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</si>
  <si>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</si>
  <si>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</si>
  <si>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</si>
  <si>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</si>
  <si>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</si>
  <si>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</si>
  <si>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</si>
  <si>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</si>
  <si>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</si>
  <si>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</si>
  <si>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</si>
  <si>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</si>
  <si>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</si>
  <si>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</si>
  <si>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</si>
  <si>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</si>
  <si>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</si>
  <si>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</si>
  <si>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</si>
  <si>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</si>
  <si>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</si>
  <si>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</si>
  <si>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</si>
  <si>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</si>
  <si>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</si>
  <si>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</si>
  <si>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</si>
  <si>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</si>
  <si>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</si>
  <si>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</si>
  <si>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</si>
  <si>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</si>
  <si>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</si>
  <si>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</si>
  <si>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</si>
  <si>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</si>
  <si>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</si>
  <si>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</si>
  <si>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</si>
  <si>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</si>
  <si>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</si>
  <si>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</si>
  <si>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</si>
  <si>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</si>
  <si>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</si>
  <si>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</si>
  <si>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</si>
  <si>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</si>
  <si>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</si>
  <si>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</si>
  <si>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</si>
  <si>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</si>
  <si>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</si>
  <si>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</si>
  <si>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</si>
  <si>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</si>
  <si>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</si>
  <si>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</si>
  <si>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</si>
  <si>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</si>
  <si>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</si>
  <si>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</si>
  <si>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</si>
  <si>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</si>
  <si>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</si>
  <si>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</si>
  <si>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</si>
  <si>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</si>
  <si>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</si>
  <si>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</si>
  <si>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</si>
  <si>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</si>
  <si>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</si>
  <si>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</si>
  <si>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</si>
  <si>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</si>
  <si>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</si>
  <si>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</si>
  <si>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</si>
  <si>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</si>
  <si>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</si>
  <si>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</si>
  <si>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</si>
  <si>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</si>
  <si>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</si>
  <si>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</si>
  <si>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</si>
  <si>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</si>
  <si>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</si>
  <si>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</si>
  <si>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</si>
  <si>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</si>
  <si>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</si>
  <si>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</si>
  <si>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</si>
  <si>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</si>
  <si>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</si>
  <si>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</si>
  <si>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</si>
  <si>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</si>
  <si>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</si>
  <si>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</si>
  <si>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</si>
  <si>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</si>
  <si>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</si>
  <si>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</si>
  <si>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</si>
  <si>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</si>
  <si>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</si>
  <si>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</si>
  <si>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</si>
  <si>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</si>
  <si>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</si>
  <si>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</si>
  <si>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</si>
  <si>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</si>
  <si>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</si>
  <si>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</si>
  <si>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</si>
  <si>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</si>
  <si>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</si>
  <si>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</si>
  <si>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</si>
  <si>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</si>
  <si>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</si>
  <si>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</si>
  <si>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</si>
  <si>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</si>
  <si>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</si>
  <si>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</si>
  <si>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</si>
  <si>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</si>
  <si>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</si>
  <si>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</si>
  <si>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</si>
  <si>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</si>
  <si>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</si>
  <si>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</si>
  <si>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</si>
  <si>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</si>
  <si>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</si>
  <si>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</si>
  <si>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</si>
  <si>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</si>
  <si>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</si>
  <si>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</si>
  <si>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</si>
  <si>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</si>
  <si>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</si>
  <si>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</si>
  <si>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</si>
  <si>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</si>
  <si>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</si>
  <si>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</si>
  <si>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</si>
  <si>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</si>
  <si>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</si>
  <si>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</si>
  <si>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</si>
  <si>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</si>
  <si>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</si>
  <si>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</si>
  <si>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</si>
  <si>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</si>
  <si>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</si>
  <si>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</si>
  <si>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</si>
  <si>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</si>
  <si>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</si>
  <si>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</si>
  <si>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</si>
  <si>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</si>
  <si>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</si>
  <si>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</si>
  <si>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</si>
  <si>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</si>
  <si>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</si>
  <si>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</si>
  <si>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</si>
  <si>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</si>
  <si>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</si>
  <si>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</si>
  <si>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</si>
  <si>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</si>
  <si>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</si>
  <si>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</si>
  <si>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</si>
  <si>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</si>
  <si>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</si>
  <si>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</si>
  <si>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</si>
  <si>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</si>
  <si>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</si>
  <si>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</si>
  <si>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</si>
  <si>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</si>
  <si>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</si>
  <si>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</si>
  <si>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</si>
  <si>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</si>
  <si>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</si>
  <si>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</si>
  <si>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</si>
  <si>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</si>
  <si>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</si>
  <si>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</si>
  <si>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</si>
  <si>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</si>
  <si>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</si>
  <si>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</si>
  <si>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</si>
  <si>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</si>
  <si>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</si>
  <si>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</si>
  <si>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</si>
  <si>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</si>
  <si>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</si>
  <si>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</si>
  <si>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</si>
  <si>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</si>
  <si>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</si>
  <si>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</si>
  <si>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</si>
  <si>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</si>
  <si>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</si>
  <si>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</si>
  <si>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</si>
  <si>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</si>
  <si>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</si>
  <si>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</si>
  <si>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</si>
  <si>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</si>
  <si>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</si>
  <si>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</si>
  <si>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</si>
  <si>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</si>
  <si>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</si>
  <si>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</si>
  <si>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</si>
  <si>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</si>
  <si>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</si>
  <si>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</si>
  <si>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</si>
  <si>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</si>
  <si>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</si>
  <si>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</si>
  <si>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</si>
  <si>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</si>
  <si>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</si>
  <si>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</si>
  <si>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</si>
  <si>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</si>
  <si>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</si>
  <si>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</si>
  <si>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</si>
  <si>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</si>
  <si>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</si>
  <si>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</si>
  <si>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</si>
  <si>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</si>
  <si>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</si>
  <si>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</si>
  <si>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</si>
  <si>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</si>
  <si>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</si>
  <si>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</si>
  <si>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</si>
  <si>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</si>
  <si>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</si>
  <si>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</si>
  <si>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</si>
  <si>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</si>
  <si>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</si>
  <si>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</si>
  <si>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</si>
  <si>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</si>
  <si>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</si>
  <si>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</si>
  <si>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</si>
  <si>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</si>
  <si>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</si>
  <si>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</si>
  <si>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</si>
  <si>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</si>
  <si>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</si>
  <si>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</si>
  <si>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</si>
  <si>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</si>
  <si>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</si>
  <si>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</si>
  <si>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</si>
  <si>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</si>
  <si>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</si>
  <si>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</si>
  <si>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</si>
  <si>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</si>
  <si>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</si>
  <si>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</si>
  <si>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</si>
  <si>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</si>
  <si>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</si>
  <si>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</si>
  <si>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</si>
  <si>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</si>
  <si>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</si>
  <si>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</si>
  <si>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</si>
  <si>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</si>
  <si>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</si>
  <si>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</si>
  <si>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</si>
  <si>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</si>
  <si>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</si>
  <si>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</si>
  <si>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</si>
  <si>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</si>
  <si>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</si>
  <si>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</si>
  <si>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</si>
  <si>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</si>
  <si>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</si>
  <si>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</si>
  <si>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</si>
  <si>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</si>
  <si>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</si>
  <si>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</si>
  <si>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</si>
  <si>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</si>
  <si>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</si>
  <si>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</si>
  <si>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</si>
  <si>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</si>
  <si>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</si>
  <si>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</si>
  <si>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</si>
  <si>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</si>
  <si>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</si>
  <si>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</si>
  <si>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</si>
  <si>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</si>
  <si>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</si>
  <si>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</si>
  <si>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</si>
  <si>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</si>
  <si>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</si>
  <si>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</si>
  <si>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</si>
  <si>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</si>
  <si>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</si>
  <si>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</si>
  <si>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</si>
  <si>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</si>
  <si>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</si>
  <si>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</si>
  <si>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</si>
  <si>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</si>
  <si>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</si>
  <si>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</si>
  <si>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</si>
  <si>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</si>
  <si>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</si>
  <si>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</si>
  <si>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</si>
  <si>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</si>
  <si>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</si>
  <si>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</si>
  <si>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</si>
  <si>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</si>
  <si>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</si>
  <si>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</si>
  <si>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</si>
  <si>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</si>
  <si>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</si>
  <si>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</si>
  <si>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</si>
  <si>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</si>
  <si>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</si>
  <si>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</si>
  <si>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</si>
  <si>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</si>
  <si>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</si>
  <si>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</si>
  <si>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</si>
  <si>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</si>
  <si>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</si>
  <si>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</si>
  <si>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</si>
  <si>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</si>
  <si>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</si>
  <si>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</si>
  <si>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</si>
  <si>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</si>
  <si>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</si>
  <si>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</si>
  <si>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</si>
  <si>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</si>
  <si>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</si>
  <si>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</si>
  <si>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</si>
  <si>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</si>
  <si>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</si>
  <si>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</si>
  <si>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</si>
  <si>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</si>
  <si>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</si>
  <si>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</si>
  <si>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</si>
  <si>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</si>
  <si>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</si>
  <si>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</si>
  <si>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</si>
  <si>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</si>
  <si>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</si>
  <si>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</si>
  <si>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</si>
  <si>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</si>
  <si>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</si>
  <si>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</si>
  <si>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</si>
  <si>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</si>
  <si>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</si>
  <si>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</si>
  <si>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</si>
  <si>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</si>
  <si>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</si>
  <si>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</si>
  <si>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</si>
  <si>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</si>
  <si>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</si>
  <si>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</si>
  <si>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</si>
  <si>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</si>
  <si>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</si>
  <si>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</si>
  <si>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</si>
  <si>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</si>
  <si>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</si>
  <si>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</si>
  <si>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</si>
  <si>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</si>
  <si>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</si>
  <si>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</si>
  <si>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</si>
  <si>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</si>
  <si>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</si>
  <si>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</si>
  <si>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</si>
  <si>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</si>
  <si>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</si>
  <si>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</si>
  <si>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</si>
  <si>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</si>
  <si>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</si>
  <si>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</si>
  <si>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</si>
  <si>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</si>
  <si>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</si>
  <si>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</si>
  <si>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</si>
  <si>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</si>
  <si>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</si>
  <si>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</si>
  <si>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</si>
  <si>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</si>
  <si>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</si>
  <si>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</si>
  <si>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</si>
  <si>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</si>
  <si>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</si>
  <si>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</si>
  <si>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</si>
  <si>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</si>
  <si>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</si>
  <si>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</si>
  <si>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</si>
  <si>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</si>
  <si>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</si>
  <si>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</si>
  <si>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</si>
  <si>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</si>
  <si>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</si>
  <si>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</si>
  <si>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</si>
  <si>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</si>
  <si>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</si>
  <si>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</si>
  <si>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</si>
  <si>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</si>
  <si>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</si>
  <si>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</si>
  <si>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</si>
  <si>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</si>
  <si>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</si>
  <si>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</si>
  <si>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</si>
  <si>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</si>
  <si>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</si>
  <si>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</si>
  <si>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</si>
  <si>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</si>
  <si>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</si>
  <si>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</si>
  <si>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</si>
  <si>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</si>
  <si>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</si>
  <si>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</si>
  <si>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</si>
  <si>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</si>
  <si>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</si>
  <si>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</si>
  <si>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</si>
  <si>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</si>
  <si>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</si>
  <si>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</si>
  <si>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</si>
  <si>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</si>
  <si>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</si>
  <si>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</si>
  <si>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</si>
  <si>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</si>
  <si>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</si>
  <si>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</si>
  <si>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</si>
  <si>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</si>
  <si>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</si>
  <si>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</si>
  <si>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</si>
  <si>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</si>
  <si>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</si>
  <si>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</si>
  <si>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</si>
  <si>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</si>
  <si>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</si>
  <si>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</si>
  <si>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</si>
  <si>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</si>
  <si>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</si>
  <si>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</si>
  <si>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</si>
  <si>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</si>
  <si>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</si>
  <si>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</si>
  <si>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</si>
  <si>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</si>
  <si>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</si>
  <si>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</si>
  <si>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</si>
  <si>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</si>
  <si>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</si>
  <si>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</si>
  <si>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</si>
  <si>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</si>
  <si>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</si>
  <si>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</si>
  <si>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</si>
  <si>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</si>
  <si>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</si>
  <si>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</si>
  <si>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</si>
  <si>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</si>
  <si>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</si>
  <si>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</si>
  <si>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</si>
  <si>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</si>
  <si>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</si>
  <si>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</si>
  <si>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</si>
  <si>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</si>
  <si>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</si>
  <si>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</si>
  <si>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</si>
  <si>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</si>
  <si>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</si>
  <si>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</si>
  <si>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</si>
  <si>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</si>
  <si>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</si>
  <si>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</si>
  <si>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</si>
  <si>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</si>
  <si>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</si>
  <si>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</si>
  <si>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</si>
  <si>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</si>
  <si>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</si>
  <si>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</si>
  <si>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</si>
  <si>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</si>
  <si>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</si>
  <si>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</si>
  <si>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</si>
  <si>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</si>
  <si>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</si>
  <si>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</si>
  <si>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</si>
  <si>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</si>
  <si>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</si>
  <si>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</si>
  <si>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</si>
  <si>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</si>
  <si>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</si>
  <si>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</si>
  <si>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</si>
  <si>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</si>
  <si>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</si>
  <si>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</si>
  <si>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</si>
  <si>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</si>
  <si>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</si>
  <si>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</si>
  <si>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</si>
  <si>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</si>
  <si>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</si>
  <si>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</si>
  <si>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</si>
  <si>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</si>
  <si>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</si>
  <si>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</si>
  <si>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</si>
  <si>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</si>
  <si>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</si>
  <si>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</si>
  <si>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</si>
  <si>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</si>
  <si>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</si>
  <si>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</si>
  <si>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</si>
  <si>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</si>
  <si>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</si>
  <si>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</si>
  <si>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</si>
  <si>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</si>
  <si>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</si>
  <si>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</si>
  <si>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</si>
  <si>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</si>
  <si>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</si>
  <si>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</si>
  <si>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</si>
  <si>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</si>
  <si>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</si>
  <si>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</si>
  <si>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</si>
  <si>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</si>
  <si>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</si>
  <si>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</si>
  <si>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</si>
  <si>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</si>
  <si>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</si>
  <si>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</si>
  <si>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</si>
  <si>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</si>
  <si>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</si>
  <si>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</si>
  <si>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</si>
  <si>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</si>
  <si>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</si>
  <si>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</si>
  <si>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</si>
  <si>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</si>
  <si>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</si>
  <si>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</si>
  <si>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</si>
  <si>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</si>
  <si>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</si>
  <si>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</si>
  <si>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</si>
  <si>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</si>
  <si>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</si>
  <si>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</si>
  <si>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</si>
  <si>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</si>
  <si>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</si>
  <si>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</si>
  <si>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</si>
  <si>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</si>
  <si>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</si>
  <si>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</si>
  <si>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</si>
  <si>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</si>
  <si>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</si>
  <si>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</si>
  <si>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</si>
  <si>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</si>
  <si>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</si>
  <si>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</si>
  <si>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</si>
  <si>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</si>
  <si>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</si>
  <si>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</si>
  <si>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</si>
  <si>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</si>
  <si>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</si>
  <si>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</si>
  <si>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</si>
  <si>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</si>
  <si>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</si>
  <si>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</si>
  <si>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</si>
  <si>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</si>
  <si>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</si>
  <si>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</si>
  <si>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</si>
  <si>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</si>
  <si>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</si>
  <si>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</si>
  <si>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</si>
  <si>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</si>
  <si>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</si>
  <si>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</si>
  <si>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</si>
  <si>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</si>
  <si>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</si>
  <si>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</si>
  <si>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</si>
  <si>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</si>
  <si>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</si>
  <si>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</si>
  <si>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</si>
  <si>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</si>
  <si>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</si>
  <si>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</si>
  <si>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</si>
  <si>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</si>
  <si>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</si>
  <si>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</si>
  <si>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</si>
  <si>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</si>
  <si>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</si>
  <si>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</si>
  <si>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</si>
  <si>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</si>
  <si>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</si>
  <si>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</si>
  <si>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</si>
  <si>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</si>
  <si>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</si>
  <si>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</si>
  <si>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</si>
  <si>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</si>
  <si>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</si>
  <si>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</si>
  <si>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</si>
  <si>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</si>
  <si>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</si>
  <si>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</si>
  <si>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</si>
  <si>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</si>
  <si>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</si>
  <si>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</si>
  <si>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</si>
  <si>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</si>
  <si>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</si>
  <si>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</si>
  <si>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</si>
  <si>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</si>
  <si>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</si>
  <si>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</si>
  <si>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</si>
  <si>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</si>
  <si>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</si>
  <si>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</si>
  <si>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</si>
  <si>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</si>
  <si>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</si>
  <si>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</si>
  <si>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</si>
  <si>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</si>
  <si>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</si>
  <si>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</si>
  <si>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</si>
  <si>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</si>
  <si>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</si>
  <si>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</si>
  <si>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</si>
  <si>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</si>
  <si>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</si>
  <si>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</si>
  <si>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</si>
  <si>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</si>
  <si>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</si>
  <si>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</si>
  <si>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</si>
  <si>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</si>
  <si>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</si>
  <si>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</si>
  <si>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</si>
  <si>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</si>
  <si>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</si>
  <si>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</si>
  <si>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</si>
  <si>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</si>
  <si>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</si>
  <si>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</si>
  <si>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</si>
  <si>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</si>
  <si>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</si>
  <si>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</si>
  <si>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</si>
  <si>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</si>
  <si>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</si>
  <si>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</si>
  <si>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</si>
  <si>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</si>
  <si>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</si>
  <si>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</si>
  <si>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</si>
  <si>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</si>
  <si>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</si>
  <si>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</si>
  <si>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</si>
  <si>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</si>
  <si>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</si>
  <si>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</si>
  <si>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</si>
  <si>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</si>
  <si>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</si>
  <si>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</si>
  <si>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</si>
  <si>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</si>
  <si>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</si>
  <si>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</si>
  <si>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</si>
  <si>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</si>
  <si>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</si>
  <si>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</si>
  <si>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</si>
  <si>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</si>
  <si>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</si>
  <si>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</si>
  <si>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</si>
  <si>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</si>
  <si>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</si>
  <si>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</si>
  <si>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</si>
  <si>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</si>
  <si>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</si>
  <si>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</si>
  <si>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</si>
  <si>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</si>
  <si>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</si>
  <si>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</si>
  <si>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</si>
  <si>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</si>
  <si>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</si>
  <si>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</si>
  <si>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</si>
  <si>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</si>
  <si>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</si>
  <si>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</si>
  <si>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</si>
  <si>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</si>
  <si>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</si>
  <si>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</si>
  <si>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</si>
  <si>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</si>
  <si>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</si>
  <si>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</si>
  <si>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</si>
  <si>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</si>
  <si>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</si>
  <si>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</si>
  <si>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</si>
  <si>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</si>
  <si>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</si>
  <si>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</si>
  <si>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</si>
  <si>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</si>
  <si>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</si>
  <si>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</si>
  <si>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</si>
  <si>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</si>
  <si>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</si>
  <si>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</si>
  <si>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</si>
  <si>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</si>
  <si>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</si>
  <si>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</si>
  <si>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</si>
  <si>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</si>
  <si>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</si>
  <si>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</si>
  <si>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</si>
  <si>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</si>
  <si>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</si>
  <si>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</si>
  <si>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</si>
  <si>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</si>
  <si>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</si>
  <si>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</si>
  <si>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</si>
  <si>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</si>
  <si>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</si>
  <si>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</si>
  <si>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</si>
  <si>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</si>
  <si>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</si>
  <si>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</si>
  <si>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</si>
  <si>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</si>
  <si>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</si>
  <si>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</si>
  <si>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</si>
  <si>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</si>
  <si>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</si>
  <si>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</si>
  <si>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</si>
  <si>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</si>
  <si>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</si>
  <si>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</si>
  <si>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</si>
  <si>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</si>
  <si>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</si>
  <si>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</si>
  <si>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</si>
  <si>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</si>
  <si>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</si>
  <si>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</si>
  <si>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</si>
  <si>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</si>
  <si>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</si>
  <si>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</si>
  <si>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</si>
  <si>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</si>
  <si>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</si>
  <si>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</si>
  <si>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</si>
  <si>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</si>
  <si>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</si>
  <si>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</si>
  <si>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</si>
  <si>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</si>
  <si>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</si>
  <si>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</si>
  <si>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</si>
  <si>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</si>
  <si>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</si>
  <si>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</si>
  <si>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</si>
  <si>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</si>
  <si>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</si>
  <si>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</si>
  <si>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</si>
  <si>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</si>
  <si>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</si>
  <si>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</si>
  <si>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</si>
  <si>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</si>
  <si>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</si>
  <si>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</si>
  <si>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</si>
  <si>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</si>
  <si>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</si>
  <si>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</si>
  <si>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</si>
  <si>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</si>
  <si>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</si>
  <si>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</si>
  <si>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</si>
  <si>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</si>
  <si>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</si>
  <si>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</si>
  <si>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</si>
  <si>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</si>
  <si>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</si>
  <si>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</si>
  <si>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</si>
  <si>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</si>
  <si>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</si>
  <si>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</si>
  <si>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</si>
  <si>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</si>
  <si>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</si>
  <si>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</si>
  <si>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</si>
  <si>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</si>
  <si>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</si>
  <si>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</si>
  <si>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</si>
  <si>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</si>
  <si>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</si>
  <si>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</si>
  <si>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</si>
  <si>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</si>
  <si>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</si>
  <si>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</si>
  <si>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</si>
  <si>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</si>
  <si>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</si>
  <si>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</si>
  <si>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</si>
  <si>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</si>
  <si>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</si>
  <si>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</si>
  <si>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</si>
  <si>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</si>
  <si>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</si>
  <si>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</si>
  <si>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</si>
  <si>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</si>
  <si>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</si>
  <si>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</si>
  <si>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</si>
  <si>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</si>
  <si>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</si>
  <si>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</si>
  <si>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</si>
  <si>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</si>
  <si>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</si>
  <si>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</si>
  <si>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</si>
  <si>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</si>
  <si>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</si>
  <si>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</si>
  <si>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</si>
  <si>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</si>
  <si>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</si>
  <si>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</si>
  <si>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</si>
  <si>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</si>
  <si>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</si>
  <si>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</si>
  <si>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</si>
  <si>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</si>
  <si>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</si>
  <si>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</si>
  <si>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</si>
  <si>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</si>
  <si>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</si>
  <si>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</si>
  <si>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</si>
  <si>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</si>
  <si>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</si>
  <si>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</si>
  <si>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</si>
  <si>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</si>
  <si>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</si>
  <si>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</si>
  <si>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</si>
  <si>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</si>
  <si>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</si>
  <si>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</si>
  <si>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</si>
  <si>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</si>
  <si>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</si>
  <si>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</si>
  <si>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</si>
  <si>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</si>
  <si>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</si>
  <si>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</si>
  <si>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</si>
  <si>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</si>
  <si>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</si>
  <si>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</si>
  <si>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</si>
  <si>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</si>
  <si>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</si>
  <si>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</si>
  <si>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</si>
  <si>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</si>
  <si>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</si>
  <si>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</si>
  <si>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</si>
  <si>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</si>
  <si>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</si>
  <si>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</si>
  <si>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</si>
  <si>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</si>
  <si>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</si>
  <si>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</si>
  <si>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</si>
  <si>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</si>
  <si>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</si>
  <si>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</si>
  <si>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</si>
  <si>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</si>
  <si>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</si>
  <si>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</si>
  <si>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</si>
  <si>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</si>
  <si>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</si>
  <si>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</si>
  <si>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</si>
  <si>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</si>
  <si>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</si>
  <si>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</si>
  <si>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</si>
  <si>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</si>
  <si>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</si>
  <si>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</si>
  <si>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</si>
  <si>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</si>
  <si>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</si>
  <si>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</si>
  <si>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</si>
  <si>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</si>
  <si>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</si>
  <si>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</si>
  <si>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</si>
  <si>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</si>
  <si>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</si>
  <si>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</si>
  <si>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</si>
  <si>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</si>
  <si>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</si>
  <si>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</si>
  <si>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</si>
  <si>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</si>
  <si>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</si>
  <si>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</si>
  <si>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</si>
  <si>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</si>
  <si>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</si>
  <si>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</si>
  <si>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</si>
  <si>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</si>
  <si>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</si>
  <si>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</si>
  <si>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</si>
  <si>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</si>
  <si>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</si>
  <si>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</si>
  <si>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</si>
  <si>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</si>
  <si>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</si>
  <si>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</si>
  <si>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</si>
  <si>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</si>
  <si>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</si>
  <si>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</si>
  <si>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</si>
  <si>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</si>
  <si>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</si>
  <si>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</si>
  <si>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</si>
  <si>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</si>
  <si>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</si>
  <si>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</si>
  <si>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</si>
  <si>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</si>
  <si>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</si>
  <si>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</si>
  <si>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</si>
  <si>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</si>
  <si>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</si>
  <si>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</si>
  <si>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</si>
  <si>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</si>
  <si>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</si>
  <si>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</si>
  <si>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</si>
  <si>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</si>
  <si>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</si>
  <si>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</si>
  <si>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</si>
  <si>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</si>
  <si>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</si>
  <si>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</si>
  <si>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</si>
  <si>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</si>
  <si>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</si>
  <si>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</si>
  <si>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</si>
  <si>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</si>
  <si>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</si>
  <si>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</si>
  <si>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</si>
  <si>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</si>
  <si>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</si>
  <si>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</si>
  <si>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</si>
  <si>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</si>
  <si>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</si>
  <si>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</si>
  <si>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</si>
  <si>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</si>
  <si>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</si>
  <si>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</si>
  <si>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</si>
  <si>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</si>
  <si>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</si>
  <si>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</si>
  <si>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</si>
  <si>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</si>
  <si>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</si>
  <si>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</si>
  <si>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</si>
  <si>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</si>
  <si>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</si>
  <si>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</si>
  <si>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</si>
  <si>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</si>
  <si>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</si>
  <si>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</si>
  <si>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</si>
  <si>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</si>
  <si>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</si>
  <si>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</si>
  <si>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</si>
  <si>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</si>
  <si>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</si>
  <si>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</si>
  <si>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</si>
  <si>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</si>
  <si>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</si>
  <si>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</si>
  <si>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</si>
  <si>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</si>
  <si>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</si>
  <si>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</si>
  <si>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</si>
  <si>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</si>
  <si>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</si>
  <si>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</si>
  <si>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</si>
  <si>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</si>
  <si>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</si>
  <si>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</si>
  <si>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</si>
  <si>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</si>
  <si>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</si>
  <si>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</si>
  <si>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</si>
  <si>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</si>
  <si>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</si>
  <si>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</si>
  <si>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</si>
  <si>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</si>
  <si>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</si>
  <si>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</si>
  <si>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</si>
  <si>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</si>
  <si>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</si>
  <si>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</si>
  <si>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</si>
  <si>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</si>
  <si>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</si>
  <si>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</si>
  <si>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</si>
  <si>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</si>
  <si>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</si>
  <si>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</si>
  <si>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</si>
  <si>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</si>
  <si>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</si>
  <si>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</si>
  <si>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</si>
  <si>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</si>
  <si>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</si>
  <si>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</si>
  <si>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</si>
  <si>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</si>
  <si>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</si>
  <si>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</si>
  <si>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</si>
  <si>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</si>
  <si>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</si>
  <si>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</si>
  <si>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</si>
  <si>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</si>
  <si>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</si>
  <si>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</si>
  <si>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</si>
  <si>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</si>
  <si>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</si>
  <si>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</si>
  <si>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</si>
  <si>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</si>
  <si>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</si>
  <si>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</si>
  <si>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</si>
  <si>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</si>
  <si>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</si>
  <si>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</si>
  <si>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</si>
  <si>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</si>
  <si>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</si>
  <si>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</si>
  <si>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</si>
  <si>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</si>
  <si>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</si>
  <si>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</si>
  <si>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</si>
  <si>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</si>
  <si>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</si>
  <si>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</si>
  <si>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</si>
  <si>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</si>
  <si>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</si>
  <si>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</si>
  <si>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</si>
  <si>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</si>
  <si>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</si>
  <si>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</si>
  <si>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</si>
  <si>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</si>
  <si>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</si>
  <si>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</si>
  <si>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</si>
  <si>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</si>
  <si>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</si>
  <si>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</si>
  <si>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</si>
  <si>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</si>
  <si>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</si>
  <si>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</si>
  <si>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</si>
  <si>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</si>
  <si>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</si>
  <si>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</si>
  <si>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</si>
  <si>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</si>
  <si>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</si>
  <si>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</si>
  <si>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</si>
  <si>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</si>
  <si>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</si>
  <si>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</si>
  <si>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</si>
  <si>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</si>
  <si>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</si>
  <si>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</si>
  <si>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</si>
  <si>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</si>
  <si>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</si>
  <si>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</si>
  <si>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</si>
  <si>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</si>
  <si>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</si>
  <si>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</si>
  <si>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</si>
  <si>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</si>
  <si>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</si>
  <si>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</si>
  <si>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</si>
  <si>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</si>
  <si>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</si>
  <si>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</si>
  <si>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</si>
  <si>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</si>
  <si>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</si>
  <si>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</si>
  <si>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</si>
  <si>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</si>
  <si>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</si>
  <si>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</si>
  <si>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</si>
  <si>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</si>
  <si>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</si>
  <si>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</si>
  <si>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</si>
  <si>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</si>
  <si>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</si>
  <si>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</si>
  <si>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</si>
  <si>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</si>
  <si>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</si>
  <si>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</si>
  <si>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</si>
  <si>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</si>
  <si>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</si>
  <si>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</si>
  <si>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</si>
  <si>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</si>
  <si>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</si>
  <si>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</si>
  <si>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</si>
  <si>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</si>
  <si>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</si>
  <si>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</si>
  <si>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</si>
  <si>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</si>
  <si>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</si>
  <si>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</si>
  <si>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</si>
  <si>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</si>
  <si>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</si>
  <si>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</si>
  <si>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</si>
  <si>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</si>
  <si>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</si>
  <si>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</si>
  <si>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</si>
  <si>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</si>
  <si>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</si>
  <si>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</si>
  <si>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</si>
  <si>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</si>
  <si>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</si>
  <si>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</si>
  <si>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</si>
  <si>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</si>
  <si>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</si>
  <si>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</si>
  <si>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</si>
  <si>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</si>
  <si>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</si>
  <si>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</si>
  <si>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</si>
  <si>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</si>
  <si>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</si>
  <si>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</si>
  <si>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</si>
  <si>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</si>
  <si>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</si>
  <si>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</si>
  <si>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</si>
  <si>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</si>
  <si>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</si>
  <si>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</si>
  <si>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</si>
  <si>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</si>
  <si>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</si>
  <si>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</si>
  <si>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</si>
  <si>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</si>
  <si>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</si>
  <si>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</si>
  <si>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</si>
  <si>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</si>
  <si>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</si>
  <si>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</si>
  <si>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</si>
  <si>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</si>
  <si>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</si>
  <si>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</si>
  <si>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</si>
  <si>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</si>
  <si>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</si>
  <si>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</si>
  <si>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</si>
  <si>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</si>
  <si>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</si>
  <si>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</si>
  <si>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</si>
  <si>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</si>
  <si>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</si>
  <si>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</si>
  <si>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</si>
  <si>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</si>
  <si>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</si>
  <si>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</si>
  <si>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</si>
  <si>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</si>
  <si>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</si>
  <si>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</si>
  <si>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</si>
  <si>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</si>
  <si>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</si>
  <si>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</si>
  <si>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</si>
  <si>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</si>
  <si>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</si>
  <si>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</si>
  <si>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</si>
  <si>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</si>
  <si>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</si>
  <si>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</si>
  <si>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</si>
  <si>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</si>
  <si>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</si>
  <si>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</si>
  <si>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</si>
  <si>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</si>
  <si>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</si>
  <si>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</si>
  <si>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</si>
  <si>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</si>
  <si>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</si>
  <si>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</si>
  <si>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</si>
  <si>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</si>
  <si>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</si>
  <si>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</si>
  <si>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</si>
  <si>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</si>
  <si>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</si>
  <si>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</si>
  <si>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</si>
  <si>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</si>
  <si>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</si>
  <si>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</si>
  <si>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</si>
  <si>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</si>
  <si>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</si>
  <si>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</si>
  <si>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</si>
  <si>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</si>
  <si>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</si>
  <si>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</si>
  <si>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</si>
  <si>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</si>
  <si>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</si>
  <si>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</si>
  <si>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</si>
  <si>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</si>
  <si>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</si>
  <si>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</si>
  <si>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</si>
  <si>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</si>
  <si>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</si>
  <si>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</si>
  <si>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</si>
  <si>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</si>
  <si>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</si>
  <si>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</si>
  <si>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</si>
  <si>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</si>
  <si>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</si>
  <si>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</si>
  <si>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</si>
  <si>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</si>
  <si>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</si>
  <si>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</si>
  <si>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</si>
  <si>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</si>
  <si>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</si>
  <si>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</si>
  <si>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</si>
  <si>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</si>
  <si>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</si>
  <si>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</si>
  <si>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</si>
  <si>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</si>
  <si>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</si>
  <si>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</si>
  <si>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</si>
  <si>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</si>
  <si>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</si>
  <si>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</si>
  <si>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</si>
  <si>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</si>
  <si>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</si>
  <si>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</si>
  <si>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</si>
  <si>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</si>
  <si>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</si>
  <si>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</si>
  <si>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</si>
  <si>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</si>
  <si>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</si>
  <si>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</si>
  <si>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</si>
  <si>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</si>
  <si>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</si>
  <si>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</si>
  <si>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</si>
  <si>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</si>
  <si>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</si>
  <si>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</si>
  <si>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</si>
  <si>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</si>
  <si>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</si>
  <si>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</si>
  <si>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</si>
  <si>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</si>
  <si>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</si>
  <si>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</si>
  <si>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</si>
  <si>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</si>
  <si>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</si>
  <si>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</si>
  <si>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</si>
  <si>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</si>
  <si>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</si>
  <si>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</si>
  <si>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</si>
  <si>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</si>
  <si>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</si>
  <si>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</si>
  <si>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</si>
  <si>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</si>
  <si>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</si>
  <si>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</si>
  <si>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</si>
  <si>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</si>
  <si>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</si>
  <si>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</si>
  <si>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</si>
  <si>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</si>
  <si>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</si>
  <si>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</si>
  <si>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</si>
  <si>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</si>
  <si>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</si>
  <si>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</si>
  <si>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</si>
  <si>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</si>
  <si>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</si>
  <si>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</si>
  <si>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</si>
  <si>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</si>
  <si>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</si>
  <si>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</si>
  <si>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</si>
  <si>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</si>
  <si>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</si>
  <si>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</si>
  <si>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</si>
  <si>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</si>
  <si>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</si>
  <si>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</si>
  <si>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</si>
  <si>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</si>
  <si>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</si>
  <si>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</si>
  <si>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</si>
  <si>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</si>
  <si>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</si>
  <si>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</si>
  <si>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</si>
  <si>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</si>
  <si>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</si>
  <si>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</si>
  <si>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</si>
  <si>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</si>
  <si>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</si>
  <si>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</si>
  <si>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</si>
  <si>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</si>
  <si>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</si>
  <si>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</si>
  <si>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</si>
  <si>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</si>
  <si>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</si>
  <si>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</si>
  <si>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</si>
  <si>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</si>
  <si>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</si>
  <si>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</si>
  <si>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</si>
  <si>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</si>
  <si>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</si>
  <si>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</si>
  <si>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</si>
  <si>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</si>
  <si>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</si>
  <si>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</si>
  <si>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</si>
  <si>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</si>
  <si>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</si>
  <si>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</si>
  <si>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</si>
  <si>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</si>
  <si>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</si>
  <si>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</si>
  <si>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</si>
  <si>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</si>
  <si>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</si>
  <si>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</si>
  <si>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</si>
  <si>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</si>
  <si>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</si>
  <si>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</si>
  <si>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</si>
  <si>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</si>
  <si>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</si>
  <si>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</si>
  <si>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</si>
  <si>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</si>
  <si>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</si>
  <si>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</si>
  <si>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</si>
  <si>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</si>
  <si>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</si>
  <si>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</si>
  <si>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</si>
  <si>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</si>
  <si>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</si>
  <si>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</si>
  <si>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</si>
  <si>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</si>
  <si>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</si>
  <si>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</si>
  <si>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</si>
  <si>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</si>
  <si>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</si>
  <si>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</si>
  <si>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</si>
  <si>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</si>
  <si>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</si>
  <si>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</si>
  <si>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</si>
  <si>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</si>
  <si>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</si>
  <si>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</si>
  <si>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</si>
  <si>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</si>
  <si>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</si>
  <si>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</si>
  <si>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</si>
  <si>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</si>
  <si>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</si>
  <si>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</si>
  <si>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</si>
  <si>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</si>
  <si>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</si>
  <si>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</si>
  <si>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</si>
  <si>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</si>
  <si>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</si>
  <si>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</si>
  <si>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</si>
  <si>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</si>
  <si>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</si>
  <si>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</si>
  <si>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</si>
  <si>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</si>
  <si>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</si>
  <si>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</si>
  <si>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</si>
  <si>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</si>
  <si>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</si>
  <si>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</si>
  <si>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</si>
  <si>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</si>
  <si>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</si>
  <si>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</si>
  <si>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</si>
  <si>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</si>
  <si>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</si>
  <si>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</si>
  <si>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</si>
  <si>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</si>
  <si>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</si>
  <si>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</si>
  <si>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</si>
  <si>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</si>
  <si>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</si>
  <si>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</si>
  <si>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</si>
  <si>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</si>
  <si>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</si>
  <si>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</si>
  <si>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</si>
  <si>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</si>
  <si>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</si>
  <si>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</si>
  <si>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</si>
  <si>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</si>
  <si>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</si>
  <si>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</si>
  <si>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</si>
  <si>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</si>
  <si>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</si>
  <si>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</si>
  <si>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</si>
  <si>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</si>
  <si>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</si>
  <si>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</si>
  <si>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</si>
  <si>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</si>
  <si>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</si>
  <si>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</si>
  <si>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</si>
  <si>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</si>
  <si>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</si>
  <si>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</si>
  <si>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</si>
  <si>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</si>
  <si>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</si>
  <si>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</si>
  <si>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</si>
  <si>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</si>
  <si>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</si>
  <si>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</si>
  <si>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</si>
  <si>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</si>
  <si>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</si>
  <si>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</si>
  <si>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</si>
  <si>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</si>
  <si>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</si>
  <si>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</si>
  <si>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</si>
  <si>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</si>
  <si>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</si>
  <si>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</si>
  <si>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</si>
  <si>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</si>
  <si>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</si>
  <si>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</si>
  <si>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</si>
  <si>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</si>
  <si>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</si>
  <si>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</si>
  <si>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</si>
  <si>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</si>
  <si>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</si>
  <si>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</si>
  <si>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</si>
  <si>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</si>
  <si>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</si>
  <si>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</si>
  <si>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</si>
  <si>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</si>
  <si>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</si>
  <si>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</si>
  <si>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</si>
  <si>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</si>
  <si>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</si>
  <si>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</si>
  <si>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</si>
  <si>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</si>
  <si>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</si>
  <si>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</si>
  <si>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</si>
  <si>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</si>
  <si>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</si>
  <si>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</si>
  <si>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</si>
  <si>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</si>
  <si>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</si>
  <si>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</si>
  <si>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</si>
  <si>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</si>
  <si>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</si>
  <si>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</si>
  <si>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</si>
  <si>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</si>
  <si>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</si>
  <si>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</si>
  <si>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</si>
  <si>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</si>
  <si>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</si>
  <si>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</si>
  <si>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</si>
  <si>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</si>
  <si>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</si>
  <si>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</si>
  <si>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</si>
  <si>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</si>
  <si>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</si>
  <si>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</si>
  <si>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</si>
  <si>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</si>
  <si>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</si>
  <si>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</si>
  <si>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</si>
  <si>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</si>
  <si>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</si>
  <si>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</si>
  <si>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</si>
  <si>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</si>
  <si>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</si>
  <si>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</si>
  <si>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</si>
  <si>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</si>
  <si>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</si>
  <si>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</si>
  <si>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</si>
  <si>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</si>
  <si>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</si>
  <si>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</si>
  <si>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</si>
  <si>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</si>
  <si>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</si>
  <si>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</si>
  <si>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</si>
  <si>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</si>
  <si>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</si>
  <si>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</si>
  <si>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</si>
  <si>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</si>
  <si>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</si>
  <si>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</si>
  <si>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</si>
  <si>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</si>
  <si>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</si>
  <si>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</si>
  <si>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</si>
  <si>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</si>
  <si>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</si>
  <si>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</si>
  <si>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</si>
  <si>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</si>
  <si>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</si>
  <si>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</si>
  <si>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</si>
  <si>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</si>
  <si>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</si>
  <si>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</si>
  <si>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</si>
  <si>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</si>
  <si>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</si>
  <si>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</si>
  <si>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</si>
  <si>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</si>
  <si>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</si>
  <si>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</si>
  <si>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</si>
  <si>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</si>
  <si>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</si>
  <si>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</si>
  <si>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</si>
  <si>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</si>
  <si>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</si>
  <si>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</si>
  <si>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</si>
  <si>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</si>
  <si>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</si>
  <si>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</si>
  <si>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</si>
  <si>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</si>
  <si>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</si>
  <si>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</si>
  <si>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</si>
  <si>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</si>
  <si>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</si>
  <si>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</si>
  <si>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</si>
  <si>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</si>
  <si>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</si>
  <si>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</si>
  <si>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</si>
  <si>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</si>
  <si>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</si>
  <si>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</si>
  <si>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</si>
  <si>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</si>
  <si>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</si>
  <si>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</si>
  <si>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</si>
  <si>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</si>
  <si>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</si>
  <si>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</si>
  <si>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</si>
  <si>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</si>
  <si>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</si>
  <si>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</si>
  <si>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</si>
  <si>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</si>
  <si>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</si>
  <si>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</si>
  <si>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</si>
  <si>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</si>
  <si>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</si>
  <si>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</si>
  <si>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</si>
  <si>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</si>
  <si>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</si>
  <si>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</si>
  <si>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</si>
  <si>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</si>
  <si>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</si>
  <si>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</si>
  <si>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</si>
  <si>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</si>
  <si>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</si>
  <si>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</si>
  <si>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</si>
  <si>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</si>
  <si>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</si>
  <si>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</si>
  <si>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</si>
  <si>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</si>
  <si>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</si>
  <si>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</si>
  <si>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</si>
  <si>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</si>
  <si>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</si>
  <si>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</si>
  <si>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</si>
  <si>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</si>
  <si>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</si>
  <si>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</si>
  <si>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</si>
  <si>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</si>
  <si>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</si>
  <si>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</si>
  <si>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</si>
  <si>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</si>
  <si>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</si>
  <si>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</si>
  <si>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</si>
  <si>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</si>
  <si>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</si>
  <si>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</si>
  <si>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</si>
  <si>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</si>
  <si>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</si>
  <si>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</si>
  <si>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</si>
  <si>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</si>
  <si>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</si>
  <si>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</si>
  <si>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</si>
  <si>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</si>
  <si>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</si>
  <si>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</si>
  <si>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</si>
  <si>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</si>
  <si>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</si>
  <si>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</si>
  <si>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</si>
  <si>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</si>
  <si>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</si>
  <si>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</si>
  <si>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</si>
  <si>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</si>
  <si>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</si>
  <si>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</si>
  <si>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</si>
  <si>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</si>
  <si>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</si>
  <si>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</si>
  <si>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</si>
  <si>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</si>
  <si>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</si>
  <si>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</si>
  <si>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</si>
  <si>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</si>
  <si>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</si>
  <si>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</si>
  <si>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</si>
  <si>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</si>
  <si>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</si>
  <si>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</si>
  <si>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</si>
  <si>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</si>
  <si>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</si>
  <si>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</si>
  <si>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</si>
  <si>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</si>
  <si>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</si>
  <si>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</si>
  <si>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</si>
  <si>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</si>
  <si>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</si>
  <si>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</si>
  <si>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</si>
  <si>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</si>
  <si>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</si>
  <si>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</si>
  <si>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</si>
  <si>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</si>
  <si>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</si>
  <si>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</si>
  <si>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</si>
  <si>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</si>
  <si>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</si>
  <si>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</si>
  <si>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</si>
  <si>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</si>
  <si>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</si>
  <si>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</si>
  <si>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</si>
  <si>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</si>
  <si>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</si>
  <si>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</si>
  <si>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</si>
  <si>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</si>
  <si>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</si>
  <si>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</si>
  <si>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</si>
  <si>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</si>
  <si>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</si>
  <si>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</si>
  <si>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</si>
  <si>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</si>
  <si>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</si>
  <si>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</si>
  <si>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</si>
  <si>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</si>
  <si>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</si>
  <si>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</si>
  <si>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</si>
  <si>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</si>
  <si>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</si>
  <si>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</si>
  <si>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</si>
  <si>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</si>
  <si>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</si>
  <si>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</si>
  <si>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</si>
  <si>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</si>
  <si>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</si>
  <si>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</si>
  <si>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</si>
  <si>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</si>
  <si>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</si>
  <si>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</si>
  <si>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</si>
  <si>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</si>
  <si>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</si>
  <si>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</si>
  <si>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</si>
  <si>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</si>
  <si>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</si>
  <si>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</si>
  <si>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</si>
  <si>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</si>
  <si>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</si>
  <si>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</si>
  <si>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</si>
  <si>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</si>
  <si>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</si>
  <si>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</si>
  <si>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</si>
  <si>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</si>
  <si>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</si>
  <si>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</si>
  <si>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</si>
  <si>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</si>
  <si>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</si>
  <si>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</si>
  <si>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</si>
  <si>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</si>
  <si>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</si>
  <si>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</si>
  <si>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</si>
  <si>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</si>
  <si>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</si>
  <si>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</si>
  <si>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</si>
  <si>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</si>
  <si>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</si>
  <si>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</si>
  <si>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</si>
  <si>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</si>
  <si>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</si>
  <si>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</si>
  <si>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</si>
  <si>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</si>
  <si>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</si>
  <si>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</si>
  <si>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</si>
  <si>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</si>
  <si>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</si>
  <si>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</si>
  <si>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</si>
  <si>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</si>
  <si>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</si>
  <si>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</si>
  <si>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</si>
  <si>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</si>
  <si>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</si>
  <si>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</si>
  <si>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</si>
  <si>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</si>
  <si>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</si>
  <si>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</si>
  <si>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</si>
  <si>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</si>
  <si>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</si>
  <si>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</si>
  <si>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</si>
  <si>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</si>
  <si>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</si>
  <si>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</si>
  <si>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</si>
  <si>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</si>
  <si>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</si>
  <si>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</si>
  <si>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</si>
  <si>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</si>
  <si>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</si>
  <si>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</si>
  <si>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</si>
  <si>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</si>
  <si>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</si>
  <si>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</si>
  <si>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</si>
  <si>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</si>
  <si>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</si>
  <si>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</si>
  <si>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</si>
  <si>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</si>
  <si>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</si>
  <si>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</si>
  <si>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</si>
  <si>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</si>
  <si>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</si>
  <si>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</si>
  <si>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</si>
  <si>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</si>
  <si>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</si>
  <si>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</si>
  <si>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</si>
  <si>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</si>
  <si>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</si>
  <si>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</si>
  <si>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</si>
  <si>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</si>
  <si>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</si>
  <si>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</si>
  <si>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</si>
  <si>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</si>
  <si>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</si>
  <si>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</si>
  <si>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</si>
  <si>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</si>
  <si>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</si>
  <si>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</si>
  <si>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</si>
  <si>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</si>
  <si>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</si>
  <si>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</si>
  <si>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</si>
  <si>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</si>
  <si>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</si>
  <si>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</si>
  <si>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</si>
  <si>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</si>
  <si>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</si>
  <si>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</si>
  <si>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</si>
  <si>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</si>
  <si>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</si>
  <si>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</si>
  <si>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</si>
  <si>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</si>
  <si>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</si>
  <si>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</si>
  <si>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</si>
  <si>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</si>
  <si>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</si>
  <si>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</si>
  <si>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</si>
  <si>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</si>
  <si>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</si>
  <si>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</si>
  <si>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</si>
  <si>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</si>
  <si>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</si>
  <si>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</si>
  <si>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</si>
  <si>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</si>
  <si>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</si>
  <si>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</si>
  <si>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</si>
  <si>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</si>
  <si>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</si>
  <si>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</si>
  <si>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</si>
  <si>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</si>
  <si>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</si>
  <si>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</si>
  <si>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</si>
  <si>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</si>
  <si>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</si>
  <si>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</si>
  <si>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</si>
  <si>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</si>
  <si>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</si>
  <si>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</si>
  <si>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</si>
  <si>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</si>
  <si>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</si>
  <si>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</si>
  <si>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</si>
  <si>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</si>
  <si>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</si>
  <si>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</si>
  <si>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</si>
  <si>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</si>
  <si>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</si>
  <si>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</si>
  <si>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</si>
  <si>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</si>
  <si>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</si>
  <si>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</si>
  <si>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</si>
  <si>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</si>
  <si>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</si>
  <si>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</si>
  <si>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</si>
  <si>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</si>
  <si>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</si>
  <si>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</si>
  <si>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</si>
  <si>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</si>
  <si>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</si>
  <si>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</si>
  <si>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</si>
  <si>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</si>
  <si>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</si>
  <si>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</si>
  <si>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</si>
  <si>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</si>
  <si>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</si>
  <si>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</si>
  <si>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</si>
  <si>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</si>
  <si>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</si>
  <si>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</si>
  <si>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</si>
  <si>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</si>
  <si>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</si>
  <si>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</si>
  <si>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</si>
  <si>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</si>
  <si>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</si>
  <si>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</si>
  <si>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</si>
  <si>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</si>
  <si>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</si>
  <si>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</si>
  <si>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</si>
  <si>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</si>
  <si>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</si>
  <si>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</si>
  <si>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</si>
  <si>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</si>
  <si>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</si>
  <si>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</si>
  <si>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</si>
  <si>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</si>
  <si>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</si>
  <si>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</si>
  <si>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</si>
  <si>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</si>
  <si>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</si>
  <si>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</si>
  <si>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</si>
  <si>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</si>
  <si>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</si>
  <si>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</si>
  <si>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</si>
  <si>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</si>
  <si>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</si>
  <si>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</si>
  <si>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</si>
  <si>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</si>
  <si>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</si>
  <si>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</si>
  <si>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</si>
  <si>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</si>
  <si>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</si>
  <si>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</si>
  <si>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</si>
  <si>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</si>
  <si>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</si>
  <si>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</si>
  <si>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</si>
  <si>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</si>
  <si>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</si>
  <si>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</si>
  <si>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</si>
  <si>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</si>
  <si>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</si>
  <si>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</si>
  <si>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</si>
  <si>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</si>
  <si>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</si>
  <si>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</si>
  <si>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</si>
  <si>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</si>
  <si>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</si>
  <si>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</si>
  <si>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</si>
  <si>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</si>
  <si>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</si>
  <si>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</si>
  <si>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</si>
  <si>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</si>
  <si>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</si>
  <si>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</si>
  <si>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</si>
  <si>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</si>
  <si>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</si>
  <si>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</si>
  <si>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</si>
  <si>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</si>
  <si>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</si>
  <si>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</si>
  <si>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</si>
  <si>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</si>
  <si>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</si>
  <si>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</si>
  <si>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</si>
  <si>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</si>
  <si>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</si>
  <si>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</si>
  <si>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</si>
  <si>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</si>
  <si>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</si>
  <si>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</si>
  <si>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</si>
  <si>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</si>
  <si>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</si>
  <si>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</si>
  <si>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</si>
  <si>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</si>
  <si>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</si>
  <si>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</si>
  <si>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</si>
  <si>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</si>
  <si>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</si>
  <si>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</si>
  <si>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</si>
  <si>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</si>
  <si>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</si>
  <si>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</si>
  <si>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</si>
  <si>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</si>
  <si>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</si>
  <si>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</si>
  <si>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</si>
  <si>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</si>
  <si>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</si>
  <si>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</si>
  <si>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</si>
  <si>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</si>
  <si>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</si>
  <si>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</si>
  <si>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</si>
  <si>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</si>
  <si>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</si>
  <si>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</si>
  <si>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</si>
  <si>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</si>
  <si>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</si>
  <si>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</si>
  <si>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</si>
  <si>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</si>
  <si>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</si>
  <si>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</si>
  <si>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</si>
  <si>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</si>
  <si>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</si>
  <si>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</si>
  <si>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</si>
  <si>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</si>
  <si>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</si>
  <si>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</si>
  <si>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</si>
  <si>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</si>
  <si>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</si>
  <si>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</si>
  <si>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</si>
  <si>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</si>
  <si>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</si>
  <si>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</si>
  <si>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</si>
  <si>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</si>
  <si>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</si>
  <si>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</si>
  <si>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</si>
  <si>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</si>
  <si>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</si>
  <si>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</si>
  <si>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</si>
  <si>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</si>
  <si>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</si>
  <si>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</si>
  <si>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</si>
  <si>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</si>
  <si>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</si>
  <si>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</si>
  <si>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</si>
  <si>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</si>
  <si>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</si>
  <si>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</si>
  <si>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</si>
  <si>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</si>
  <si>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</si>
  <si>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</si>
  <si>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</si>
  <si>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</si>
  <si>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</si>
  <si>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</si>
  <si>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</si>
  <si>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</si>
  <si>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</si>
  <si>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</si>
  <si>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</si>
  <si>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</si>
  <si>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</si>
  <si>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</si>
  <si>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</si>
  <si>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</si>
  <si>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</si>
  <si>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</si>
  <si>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</si>
  <si>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</si>
  <si>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</si>
  <si>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</si>
  <si>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</si>
  <si>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</si>
  <si>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</si>
  <si>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</si>
  <si>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</si>
  <si>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</si>
  <si>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</si>
  <si>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</si>
  <si>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</si>
  <si>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</si>
  <si>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</si>
  <si>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</si>
  <si>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</si>
  <si>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</si>
  <si>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</si>
  <si>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</si>
  <si>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</si>
  <si>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</si>
  <si>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</si>
  <si>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</si>
  <si>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</si>
  <si>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</si>
  <si>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</si>
  <si>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</si>
  <si>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</si>
  <si>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</si>
  <si>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</si>
  <si>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</si>
  <si>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</si>
  <si>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</si>
  <si>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</si>
  <si>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</si>
  <si>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</si>
  <si>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</si>
  <si>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</si>
  <si>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</si>
  <si>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</si>
  <si>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</si>
  <si>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</si>
  <si>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</si>
  <si>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</si>
  <si>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</si>
  <si>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</si>
  <si>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</si>
  <si>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</si>
  <si>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</si>
  <si>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</si>
  <si>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</si>
  <si>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</si>
  <si>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</si>
  <si>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</si>
  <si>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</si>
  <si>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</si>
  <si>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</si>
  <si>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</si>
  <si>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</si>
  <si>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</si>
  <si>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</si>
  <si>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</si>
  <si>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</si>
  <si>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</si>
  <si>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</si>
  <si>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</si>
  <si>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</si>
  <si>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</si>
  <si>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</si>
  <si>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</si>
  <si>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</si>
  <si>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</si>
  <si>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</si>
  <si>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</si>
  <si>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</si>
  <si>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</si>
  <si>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</si>
  <si>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</si>
  <si>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</si>
  <si>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</si>
  <si>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</si>
  <si>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</si>
  <si>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</si>
  <si>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</si>
  <si>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</si>
  <si>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</si>
  <si>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</si>
  <si>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</si>
  <si>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</si>
  <si>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</si>
  <si>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</si>
  <si>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</si>
  <si>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</si>
  <si>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</si>
  <si>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</si>
  <si>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</si>
  <si>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</si>
  <si>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</si>
  <si>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</si>
  <si>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</si>
  <si>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</si>
  <si>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</si>
  <si>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</si>
  <si>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</si>
  <si>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</si>
  <si>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</si>
  <si>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</si>
  <si>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</si>
  <si>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</si>
  <si>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</si>
  <si>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</si>
  <si>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</si>
  <si>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</si>
  <si>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</si>
  <si>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</si>
  <si>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</si>
  <si>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</si>
  <si>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</si>
  <si>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</si>
  <si>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</si>
  <si>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</si>
  <si>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</si>
  <si>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</si>
  <si>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</si>
  <si>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</si>
  <si>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</si>
  <si>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</si>
  <si>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</si>
  <si>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</si>
  <si>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</si>
  <si>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</si>
  <si>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</si>
  <si>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</si>
  <si>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</si>
  <si>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</si>
  <si>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</si>
  <si>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</si>
  <si>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</si>
  <si>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</si>
  <si>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</si>
  <si>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</si>
  <si>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</si>
  <si>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</si>
  <si>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</si>
  <si>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</si>
  <si>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</si>
  <si>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</si>
  <si>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</si>
  <si>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</si>
  <si>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</si>
  <si>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</si>
  <si>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</si>
  <si>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</si>
  <si>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</si>
  <si>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</si>
  <si>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</si>
  <si>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</si>
  <si>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</si>
  <si>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</si>
  <si>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</si>
  <si>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</si>
  <si>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</si>
  <si>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</si>
  <si>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</si>
  <si>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</si>
  <si>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</si>
  <si>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</si>
  <si>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</si>
  <si>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</si>
  <si>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</si>
  <si>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</si>
  <si>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</si>
  <si>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</si>
  <si>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</si>
  <si>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</si>
  <si>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</si>
  <si>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</si>
  <si>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</si>
  <si>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</si>
  <si>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</si>
  <si>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</si>
  <si>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</si>
  <si>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</si>
  <si>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</si>
  <si>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</si>
  <si>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</si>
  <si>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</si>
  <si>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</si>
  <si>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</si>
  <si>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</si>
  <si>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</si>
  <si>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</si>
  <si>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</si>
  <si>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</si>
  <si>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</si>
  <si>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</si>
  <si>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</si>
  <si>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</si>
  <si>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</si>
  <si>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</si>
  <si>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</si>
  <si>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</si>
  <si>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</si>
  <si>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</si>
  <si>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</si>
  <si>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</si>
  <si>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</si>
  <si>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</si>
  <si>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</si>
  <si>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</si>
  <si>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</si>
  <si>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</si>
  <si>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</si>
  <si>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</si>
  <si>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</si>
  <si>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</si>
  <si>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</si>
  <si>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</si>
  <si>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</si>
  <si>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</si>
  <si>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</si>
  <si>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</si>
  <si>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</si>
  <si>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</si>
  <si>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</si>
  <si>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</si>
  <si>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</si>
  <si>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</si>
  <si>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</si>
  <si>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</si>
  <si>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</si>
  <si>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</si>
  <si>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</si>
  <si>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</si>
  <si>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</si>
  <si>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</si>
  <si>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</si>
  <si>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</si>
  <si>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</si>
  <si>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</si>
  <si>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</si>
  <si>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</si>
  <si>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</si>
  <si>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</si>
  <si>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</si>
  <si>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</si>
  <si>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</si>
  <si>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</si>
  <si>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</si>
  <si>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</si>
  <si>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</si>
  <si>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</si>
  <si>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</si>
  <si>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</si>
  <si>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</si>
  <si>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</si>
  <si>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</si>
  <si>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</si>
  <si>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</si>
  <si>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</si>
  <si>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</si>
  <si>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</si>
  <si>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</si>
  <si>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</si>
  <si>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</si>
  <si>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</si>
  <si>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</si>
  <si>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</si>
  <si>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</si>
  <si>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</si>
  <si>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</si>
  <si>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</si>
  <si>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</si>
  <si>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</si>
  <si>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</si>
  <si>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</si>
  <si>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</si>
  <si>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</si>
  <si>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</si>
  <si>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</si>
  <si>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</si>
  <si>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</si>
  <si>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</si>
  <si>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</si>
  <si>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</si>
  <si>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</si>
  <si>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</si>
  <si>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</si>
  <si>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</si>
  <si>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</si>
  <si>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</si>
  <si>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</si>
  <si>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</si>
  <si>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</si>
  <si>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</si>
  <si>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</si>
  <si>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</si>
  <si>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</si>
  <si>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</si>
  <si>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</si>
  <si>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</si>
  <si>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</si>
  <si>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</si>
  <si>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</si>
  <si>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</si>
  <si>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</si>
  <si>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</si>
  <si>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</si>
  <si>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</si>
  <si>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</si>
  <si>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</si>
  <si>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</si>
  <si>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</si>
  <si>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</si>
  <si>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</si>
  <si>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</si>
  <si>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</si>
  <si>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</si>
  <si>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</si>
  <si>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</si>
  <si>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</si>
  <si>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</si>
  <si>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</si>
  <si>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</si>
  <si>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</si>
  <si>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</si>
  <si>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</si>
  <si>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</si>
  <si>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</si>
  <si>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</si>
  <si>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</si>
  <si>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</si>
  <si>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</si>
  <si>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</si>
  <si>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</si>
  <si>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</si>
  <si>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</si>
  <si>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</si>
  <si>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</si>
  <si>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</si>
  <si>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</si>
  <si>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</si>
  <si>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</si>
  <si>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</si>
  <si>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</si>
  <si>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</si>
  <si>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</si>
  <si>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</si>
  <si>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</si>
  <si>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</si>
  <si>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</si>
  <si>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</si>
  <si>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</si>
  <si>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</si>
  <si>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</si>
  <si>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</si>
  <si>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</si>
  <si>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</si>
  <si>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</si>
  <si>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</si>
  <si>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</si>
  <si>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</si>
  <si>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</si>
  <si>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</si>
  <si>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</si>
  <si>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</si>
  <si>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</si>
  <si>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</si>
  <si>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</si>
  <si>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</si>
  <si>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</si>
  <si>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</si>
  <si>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</si>
  <si>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</si>
  <si>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</si>
  <si>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</si>
  <si>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</si>
  <si>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</si>
  <si>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</si>
  <si>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</si>
  <si>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</si>
  <si>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</si>
  <si>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</si>
  <si>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</si>
  <si>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</si>
  <si>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</si>
  <si>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</si>
  <si>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</si>
  <si>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</si>
  <si>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</si>
  <si>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</si>
  <si>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</si>
  <si>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</si>
  <si>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</si>
  <si>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</si>
  <si>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</si>
  <si>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</si>
  <si>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</si>
  <si>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</si>
  <si>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</si>
  <si>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</si>
  <si>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</si>
  <si>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</si>
  <si>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</si>
  <si>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</si>
  <si>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</si>
  <si>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</si>
  <si>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</si>
  <si>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</si>
  <si>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</si>
  <si>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</si>
  <si>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</si>
  <si>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</si>
  <si>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</si>
  <si>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</si>
  <si>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</si>
  <si>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</si>
  <si>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</si>
  <si>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</si>
  <si>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</si>
  <si>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</si>
  <si>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</si>
  <si>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</si>
  <si>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</si>
  <si>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</si>
  <si>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</si>
  <si>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</si>
  <si>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</si>
  <si>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</si>
  <si>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</si>
  <si>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</si>
  <si>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</si>
  <si>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</si>
  <si>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</si>
  <si>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</si>
  <si>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</si>
  <si>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</si>
  <si>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</si>
  <si>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</si>
  <si>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</si>
  <si>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</si>
  <si>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</si>
  <si>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</si>
  <si>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</si>
  <si>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</si>
  <si>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</si>
  <si>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</si>
  <si>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</si>
  <si>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</si>
  <si>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</si>
  <si>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</si>
  <si>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</si>
  <si>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</si>
  <si>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</si>
  <si>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</si>
  <si>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</si>
  <si>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</si>
  <si>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</si>
  <si>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</si>
  <si>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</si>
  <si>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</si>
  <si>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</si>
  <si>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</si>
  <si>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</si>
  <si>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</si>
  <si>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</si>
  <si>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</si>
  <si>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</si>
  <si>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</si>
  <si>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</si>
  <si>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</si>
  <si>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</si>
  <si>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</si>
  <si>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</si>
  <si>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</si>
  <si>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</si>
  <si>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</si>
  <si>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</si>
  <si>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</si>
  <si>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</si>
  <si>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</si>
  <si>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</si>
  <si>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</si>
  <si>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</si>
  <si>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</si>
  <si>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</si>
  <si>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</si>
  <si>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</si>
  <si>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</si>
  <si>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</si>
  <si>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</si>
  <si>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</si>
  <si>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</si>
  <si>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</si>
  <si>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</si>
  <si>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</si>
  <si>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</si>
  <si>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</si>
  <si>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</si>
  <si>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</si>
  <si>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</si>
  <si>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</si>
  <si>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</si>
  <si>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</si>
  <si>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</si>
  <si>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</si>
  <si>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</si>
  <si>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</si>
  <si>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</si>
  <si>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</si>
  <si>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</si>
  <si>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</si>
  <si>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</si>
  <si>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</si>
  <si>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</si>
  <si>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</si>
  <si>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</si>
  <si>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</si>
  <si>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</si>
  <si>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</si>
  <si>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</si>
  <si>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</si>
  <si>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</si>
  <si>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</si>
  <si>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</si>
  <si>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</si>
  <si>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</si>
  <si>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</si>
  <si>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</si>
  <si>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</si>
  <si>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</si>
  <si>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</si>
  <si>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</si>
  <si>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</si>
  <si>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</si>
  <si>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</si>
  <si>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</si>
  <si>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</si>
  <si>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</si>
  <si>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</si>
  <si>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</si>
  <si>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</si>
  <si>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</si>
  <si>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</si>
  <si>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</si>
  <si>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</si>
  <si>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</si>
  <si>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</si>
  <si>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</si>
  <si>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</si>
  <si>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</si>
  <si>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</si>
  <si>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</si>
  <si>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</si>
  <si>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</si>
  <si>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</si>
  <si>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</si>
  <si>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</si>
  <si>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</si>
  <si>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</si>
  <si>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</si>
  <si>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</si>
  <si>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</si>
  <si>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</si>
  <si>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</si>
  <si>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</si>
  <si>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</si>
  <si>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</si>
  <si>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</si>
  <si>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</si>
  <si>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</si>
  <si>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</si>
  <si>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</si>
  <si>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</si>
  <si>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</si>
  <si>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</si>
  <si>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</si>
  <si>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</si>
  <si>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</si>
  <si>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</si>
  <si>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</si>
  <si>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</si>
  <si>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</si>
  <si>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</si>
  <si>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</si>
  <si>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</si>
  <si>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</si>
  <si>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</si>
  <si>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</si>
  <si>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</si>
  <si>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</si>
  <si>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</si>
  <si>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</si>
  <si>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</si>
  <si>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</si>
  <si>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</si>
  <si>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</si>
  <si>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</si>
  <si>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</si>
  <si>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</si>
  <si>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</si>
  <si>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</si>
  <si>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</si>
  <si>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</si>
  <si>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</si>
  <si>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</si>
  <si>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</si>
  <si>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</si>
  <si>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</si>
  <si>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</si>
  <si>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</si>
  <si>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</si>
  <si>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</si>
  <si>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</si>
  <si>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</si>
  <si>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</si>
  <si>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</si>
  <si>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</si>
  <si>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</si>
  <si>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</si>
  <si>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</si>
  <si>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</si>
  <si>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</si>
  <si>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</si>
  <si>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</si>
  <si>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</si>
  <si>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</si>
  <si>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</si>
  <si>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</si>
  <si>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</si>
  <si>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</si>
  <si>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</si>
  <si>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</si>
  <si>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</si>
  <si>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</si>
  <si>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</si>
  <si>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</si>
  <si>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</si>
  <si>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</si>
  <si>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</si>
  <si>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</si>
  <si>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</si>
  <si>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</si>
  <si>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</si>
  <si>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</si>
  <si>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</si>
  <si>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</si>
  <si>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</si>
  <si>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</si>
  <si>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</si>
  <si>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</si>
  <si>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</si>
  <si>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</si>
  <si>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</si>
  <si>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</si>
  <si>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</si>
  <si>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</si>
  <si>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</si>
  <si>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</si>
  <si>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</si>
  <si>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</si>
  <si>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</si>
  <si>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</si>
  <si>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</si>
  <si>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</si>
  <si>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</si>
  <si>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</si>
  <si>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</si>
  <si>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</si>
  <si>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</si>
  <si>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</si>
  <si>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</si>
  <si>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</si>
  <si>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</si>
  <si>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</si>
  <si>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</si>
  <si>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</si>
  <si>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</si>
  <si>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</si>
  <si>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</si>
  <si>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</si>
  <si>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</si>
  <si>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</si>
  <si>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</si>
  <si>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</si>
  <si>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</si>
  <si>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</si>
  <si>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</si>
  <si>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</si>
  <si>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</si>
  <si>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</si>
  <si>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</si>
  <si>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</si>
  <si>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</si>
  <si>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</si>
  <si>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</si>
  <si>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</si>
  <si>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</si>
  <si>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</si>
  <si>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</si>
  <si>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</si>
  <si>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</si>
  <si>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</si>
  <si>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</si>
  <si>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</si>
  <si>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</si>
  <si>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</si>
  <si>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</si>
  <si>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</si>
  <si>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</si>
  <si>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</si>
  <si>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</si>
  <si>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</si>
  <si>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</si>
  <si>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</si>
  <si>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</si>
  <si>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</si>
  <si>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</si>
  <si>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</si>
  <si>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</si>
  <si>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</si>
  <si>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</si>
  <si>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</si>
  <si>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</si>
  <si>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</si>
  <si>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</si>
  <si>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</si>
  <si>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</si>
  <si>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</si>
  <si>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</si>
  <si>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</si>
  <si>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</si>
  <si>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</si>
  <si>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</si>
  <si>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</si>
  <si>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</si>
  <si>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</si>
  <si>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</si>
  <si>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</si>
  <si>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</si>
  <si>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</si>
  <si>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</si>
  <si>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</si>
  <si>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</si>
  <si>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</si>
  <si>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</si>
  <si>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</si>
  <si>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</si>
  <si>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</si>
  <si>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</si>
  <si>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</si>
  <si>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</si>
  <si>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</si>
  <si>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</si>
  <si>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</si>
  <si>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</si>
  <si>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</si>
  <si>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</si>
  <si>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</si>
  <si>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</si>
  <si>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</si>
  <si>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</si>
  <si>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</si>
  <si>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</si>
  <si>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</si>
  <si>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</si>
  <si>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</si>
  <si>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</si>
  <si>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</si>
  <si>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</si>
  <si>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</si>
  <si>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</si>
  <si>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</si>
  <si>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</si>
  <si>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</si>
  <si>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</si>
  <si>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</si>
  <si>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</si>
  <si>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</si>
  <si>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</si>
  <si>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</si>
  <si>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</si>
  <si>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</si>
  <si>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</si>
  <si>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</si>
  <si>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</si>
  <si>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</si>
  <si>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</si>
  <si>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</si>
  <si>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</si>
  <si>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</si>
  <si>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</si>
  <si>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</si>
  <si>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</si>
  <si>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</si>
  <si>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</si>
  <si>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</si>
  <si>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</si>
  <si>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</si>
  <si>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</si>
  <si>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</si>
  <si>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</si>
  <si>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</si>
  <si>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</si>
  <si>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</si>
  <si>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</si>
  <si>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</si>
  <si>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</si>
  <si>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</si>
  <si>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</si>
  <si>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</si>
  <si>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</si>
  <si>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</si>
  <si>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</si>
  <si>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</si>
  <si>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</si>
  <si>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</si>
  <si>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</si>
  <si>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</si>
  <si>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</si>
  <si>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</si>
  <si>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</si>
  <si>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</si>
  <si>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</si>
  <si>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</si>
  <si>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</si>
  <si>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</si>
  <si>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</si>
  <si>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</si>
  <si>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</si>
  <si>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</si>
  <si>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</si>
  <si>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</si>
  <si>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</si>
  <si>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</si>
  <si>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</si>
  <si>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</si>
  <si>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</si>
  <si>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</si>
  <si>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</si>
  <si>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</si>
  <si>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</si>
  <si>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</si>
  <si>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</si>
  <si>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</si>
  <si>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</si>
  <si>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</si>
  <si>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</si>
  <si>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</si>
  <si>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</si>
  <si>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</si>
  <si>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</si>
  <si>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</si>
  <si>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</si>
  <si>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</si>
  <si>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</si>
  <si>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</si>
  <si>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</si>
  <si>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</si>
  <si>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</si>
  <si>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</si>
  <si>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</si>
  <si>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</si>
  <si>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</si>
  <si>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</si>
  <si>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</si>
  <si>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</si>
  <si>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</si>
  <si>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</si>
  <si>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</si>
  <si>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</si>
  <si>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</si>
  <si>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</si>
  <si>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</si>
  <si>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</si>
  <si>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</si>
  <si>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</si>
  <si>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</si>
  <si>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</si>
  <si>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</si>
  <si>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</si>
  <si>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</si>
  <si>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</si>
  <si>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</si>
  <si>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</si>
  <si>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</si>
  <si>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</si>
  <si>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</si>
  <si>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</si>
  <si>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</si>
  <si>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</si>
  <si>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</si>
  <si>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</si>
  <si>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</si>
  <si>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</si>
  <si>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</si>
  <si>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</si>
  <si>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</si>
  <si>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</si>
  <si>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</si>
  <si>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</si>
  <si>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</si>
  <si>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</si>
  <si>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</si>
  <si>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</si>
  <si>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</si>
  <si>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</si>
  <si>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</si>
  <si>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</si>
  <si>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</si>
  <si>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</si>
  <si>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</si>
  <si>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</si>
  <si>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</si>
  <si>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</si>
  <si>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</si>
  <si>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</si>
  <si>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</si>
  <si>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</si>
  <si>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</si>
  <si>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</si>
  <si>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</si>
  <si>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</si>
  <si>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</si>
  <si>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</si>
  <si>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</si>
  <si>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</si>
  <si>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</si>
  <si>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</si>
  <si>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</si>
  <si>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</si>
  <si>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</si>
  <si>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</si>
  <si>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</si>
  <si>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</si>
  <si>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</si>
  <si>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</si>
  <si>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</si>
  <si>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</si>
  <si>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</si>
  <si>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</si>
  <si>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</si>
  <si>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</si>
  <si>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</si>
  <si>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</si>
  <si>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</si>
  <si>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</si>
  <si>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</si>
  <si>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</si>
  <si>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</si>
  <si>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</si>
  <si>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</si>
  <si>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</si>
  <si>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</si>
  <si>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</si>
  <si>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</si>
  <si>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</si>
  <si>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</si>
  <si>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</si>
  <si>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</si>
  <si>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</si>
  <si>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</si>
  <si>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</si>
  <si>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</si>
  <si>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</si>
  <si>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</si>
  <si>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</si>
  <si>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</si>
  <si>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</si>
  <si>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</si>
  <si>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</si>
  <si>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</si>
  <si>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</si>
  <si>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</si>
  <si>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</si>
  <si>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</si>
  <si>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</si>
  <si>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</si>
  <si>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</si>
  <si>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</si>
  <si>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</si>
  <si>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</si>
  <si>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</si>
  <si>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</si>
  <si>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</si>
  <si>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</si>
  <si>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</si>
  <si>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</si>
  <si>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</si>
  <si>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</si>
  <si>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</si>
  <si>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</si>
  <si>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</si>
  <si>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</si>
  <si>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</si>
  <si>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</si>
  <si>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</si>
  <si>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</si>
  <si>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</si>
  <si>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</si>
  <si>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</si>
  <si>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</si>
  <si>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</si>
  <si>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</si>
  <si>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</si>
  <si>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</si>
  <si>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</si>
  <si>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</si>
  <si>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</si>
  <si>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</si>
  <si>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</si>
  <si>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</si>
  <si>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</si>
  <si>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</si>
  <si>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</si>
  <si>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</si>
  <si>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</si>
  <si>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</si>
  <si>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</si>
  <si>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</si>
  <si>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</si>
  <si>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</si>
  <si>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</si>
  <si>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</si>
  <si>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</si>
  <si>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</si>
  <si>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</si>
  <si>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</si>
  <si>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</si>
  <si>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</si>
  <si>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</si>
  <si>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</si>
  <si>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</si>
  <si>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</si>
  <si>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</si>
  <si>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</si>
  <si>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</si>
  <si>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</si>
  <si>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</si>
  <si>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</si>
  <si>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</si>
  <si>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</si>
  <si>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</si>
  <si>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</si>
  <si>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</si>
  <si>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</si>
  <si>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</si>
  <si>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</si>
  <si>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</si>
  <si>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</si>
  <si>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</si>
  <si>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</si>
  <si>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</si>
  <si>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</si>
  <si>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</si>
  <si>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</si>
  <si>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</si>
  <si>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</si>
  <si>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</si>
  <si>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</si>
  <si>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</si>
  <si>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</si>
  <si>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</si>
  <si>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</si>
  <si>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</si>
  <si>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</si>
  <si>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</si>
  <si>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</si>
  <si>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</si>
  <si>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</si>
  <si>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</si>
  <si>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</si>
  <si>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</si>
  <si>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</si>
  <si>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</si>
  <si>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</si>
  <si>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</si>
  <si>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</si>
  <si>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</si>
  <si>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</si>
  <si>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</si>
  <si>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</si>
  <si>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</si>
  <si>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</si>
  <si>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</si>
  <si>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</si>
  <si>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</si>
  <si>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</si>
  <si>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</si>
  <si>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</si>
  <si>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</si>
  <si>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</si>
  <si>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</si>
  <si>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</si>
  <si>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</si>
  <si>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</si>
  <si>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</si>
  <si>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</si>
  <si>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</si>
  <si>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</si>
  <si>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</si>
  <si>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</si>
  <si>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</si>
  <si>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</si>
  <si>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</si>
  <si>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</si>
  <si>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</si>
  <si>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</si>
  <si>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</si>
  <si>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</si>
  <si>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</si>
  <si>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</si>
  <si>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</si>
  <si>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</si>
  <si>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</si>
  <si>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</si>
  <si>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</si>
  <si>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</si>
  <si>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</si>
  <si>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</si>
  <si>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</si>
  <si>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</si>
  <si>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</si>
  <si>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</si>
  <si>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</si>
  <si>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</si>
  <si>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</si>
  <si>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</si>
  <si>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</si>
  <si>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</si>
  <si>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</si>
  <si>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</si>
  <si>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</si>
  <si>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</si>
  <si>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</si>
  <si>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</si>
  <si>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</si>
  <si>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</si>
  <si>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</si>
  <si>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</si>
  <si>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</si>
  <si>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</si>
  <si>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</si>
  <si>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</si>
  <si>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</si>
  <si>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</si>
  <si>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</si>
  <si>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</si>
  <si>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</si>
  <si>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</si>
  <si>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</si>
  <si>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</si>
  <si>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</si>
  <si>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</si>
  <si>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</si>
  <si>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</si>
  <si>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</si>
  <si>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</si>
  <si>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</si>
  <si>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</si>
  <si>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</si>
  <si>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</si>
  <si>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</si>
  <si>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</si>
  <si>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</si>
  <si>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</si>
  <si>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</si>
  <si>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</si>
  <si>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</si>
  <si>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</si>
  <si>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</si>
  <si>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</si>
  <si>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</si>
  <si>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</si>
  <si>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</si>
  <si>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</si>
  <si>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</si>
  <si>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</si>
  <si>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</si>
  <si>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</si>
  <si>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</si>
  <si>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</si>
  <si>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</si>
  <si>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</si>
  <si>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</si>
  <si>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</si>
  <si>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</si>
  <si>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</si>
  <si>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</si>
  <si>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</si>
  <si>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</si>
  <si>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</si>
  <si>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</si>
  <si>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</si>
  <si>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</si>
  <si>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</si>
  <si>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</si>
  <si>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</si>
  <si>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</si>
  <si>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</si>
  <si>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</si>
  <si>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</si>
  <si>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</si>
  <si>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</si>
  <si>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</si>
  <si>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</si>
  <si>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</si>
  <si>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</si>
  <si>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</si>
  <si>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</si>
  <si>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</si>
  <si>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</si>
  <si>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</si>
  <si>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</si>
  <si>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</si>
  <si>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</si>
  <si>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</si>
  <si>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</si>
  <si>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</si>
  <si>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</si>
  <si>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</si>
  <si>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</si>
  <si>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</si>
  <si>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</si>
  <si>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</si>
  <si>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</si>
  <si>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</si>
  <si>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</si>
  <si>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</si>
  <si>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</si>
  <si>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</si>
  <si>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</si>
  <si>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</si>
  <si>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</si>
  <si>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</si>
  <si>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</si>
  <si>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</si>
  <si>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</si>
  <si>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</si>
  <si>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</si>
  <si>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</si>
  <si>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</si>
  <si>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</si>
  <si>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</si>
  <si>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</si>
  <si>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</si>
  <si>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</si>
  <si>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</si>
  <si>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</si>
  <si>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</si>
  <si>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</si>
  <si>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</si>
  <si>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</si>
  <si>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</si>
  <si>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</si>
  <si>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</si>
  <si>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</si>
  <si>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</si>
  <si>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</si>
  <si>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</si>
  <si>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</si>
  <si>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</si>
  <si>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</si>
  <si>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</si>
  <si>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</si>
  <si>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</si>
  <si>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</si>
  <si>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</si>
  <si>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</si>
  <si>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</si>
  <si>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</si>
  <si>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</si>
  <si>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</si>
  <si>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</si>
  <si>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</si>
  <si>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</si>
  <si>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</si>
  <si>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</si>
  <si>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</si>
  <si>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</si>
  <si>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</si>
  <si>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</si>
  <si>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</si>
  <si>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</si>
  <si>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</si>
  <si>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</si>
  <si>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</si>
  <si>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</si>
  <si>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</si>
  <si>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</si>
  <si>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</si>
  <si>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</si>
  <si>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</si>
  <si>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</si>
  <si>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</si>
  <si>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</si>
  <si>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</si>
  <si>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</si>
  <si>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</si>
  <si>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</si>
  <si>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</si>
  <si>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</si>
  <si>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</si>
  <si>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</si>
  <si>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</si>
  <si>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</si>
  <si>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</si>
  <si>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</si>
  <si>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</si>
  <si>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</si>
  <si>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</si>
  <si>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</si>
  <si>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</si>
  <si>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</si>
  <si>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</si>
  <si>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</si>
  <si>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</si>
  <si>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</si>
  <si>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</si>
  <si>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</si>
  <si>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</si>
  <si>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</si>
  <si>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</si>
  <si>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</si>
  <si>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</si>
  <si>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</si>
  <si>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</si>
  <si>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</si>
  <si>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</si>
  <si>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</si>
  <si>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</si>
  <si>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</si>
  <si>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</si>
  <si>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</si>
  <si>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</si>
  <si>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</si>
  <si>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</si>
  <si>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</si>
  <si>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</si>
  <si>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</si>
  <si>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</si>
  <si>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</si>
  <si>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</si>
  <si>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</si>
  <si>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</si>
  <si>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</si>
  <si>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</si>
  <si>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</si>
  <si>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</si>
  <si>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</si>
  <si>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</si>
  <si>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</si>
  <si>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</si>
  <si>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</si>
  <si>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</si>
  <si>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</si>
  <si>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</si>
  <si>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</si>
  <si>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</si>
  <si>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</si>
  <si>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</si>
  <si>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</si>
  <si>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</si>
  <si>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</si>
  <si>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</si>
  <si>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</si>
  <si>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</si>
  <si>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</si>
  <si>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</si>
  <si>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</si>
  <si>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</si>
  <si>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</si>
  <si>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</si>
  <si>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</si>
  <si>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</si>
  <si>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</si>
  <si>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</si>
  <si>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</si>
  <si>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</si>
  <si>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</si>
  <si>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</si>
  <si>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</si>
  <si>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</si>
  <si>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</si>
  <si>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</si>
  <si>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</si>
  <si>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</si>
  <si>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</si>
  <si>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</si>
  <si>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</si>
  <si>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</si>
  <si>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</si>
  <si>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</si>
  <si>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</si>
  <si>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</si>
  <si>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</si>
  <si>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</si>
  <si>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</si>
  <si>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</si>
  <si>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</si>
  <si>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</si>
  <si>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</si>
  <si>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</si>
  <si>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</si>
  <si>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</si>
  <si>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</si>
  <si>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</si>
  <si>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</si>
  <si>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</si>
  <si>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</si>
  <si>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</si>
  <si>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</si>
  <si>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</si>
  <si>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</si>
  <si>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</si>
  <si>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</si>
  <si>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</si>
  <si>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</si>
  <si>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</si>
  <si>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</si>
  <si>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</si>
  <si>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</si>
  <si>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</si>
  <si>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</si>
  <si>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</si>
  <si>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</si>
  <si>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</si>
  <si>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</si>
  <si>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</si>
  <si>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</si>
  <si>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</si>
  <si>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</si>
  <si>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</si>
  <si>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</si>
  <si>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</si>
  <si>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</si>
  <si>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</si>
  <si>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</si>
  <si>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</si>
  <si>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</si>
  <si>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</si>
  <si>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</si>
  <si>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</si>
  <si>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</si>
  <si>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</si>
  <si>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</si>
  <si>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</si>
  <si>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</si>
  <si>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</si>
  <si>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</si>
  <si>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</si>
  <si>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</si>
  <si>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</si>
  <si>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</si>
  <si>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</si>
  <si>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</si>
  <si>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</si>
  <si>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</si>
  <si>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</si>
  <si>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</si>
  <si>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</si>
  <si>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</si>
  <si>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</si>
  <si>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</si>
  <si>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</si>
  <si>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</si>
  <si>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</si>
  <si>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</si>
  <si>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</si>
  <si>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</si>
  <si>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</si>
  <si>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</si>
  <si>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</si>
  <si>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</si>
  <si>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</si>
  <si>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</si>
  <si>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</si>
  <si>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</si>
  <si>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</si>
  <si>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</si>
  <si>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</si>
  <si>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</si>
  <si>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</si>
  <si>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</si>
  <si>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</si>
  <si>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</si>
  <si>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</si>
  <si>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</si>
  <si>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</si>
  <si>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</si>
  <si>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</si>
  <si>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</si>
  <si>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</si>
  <si>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</si>
  <si>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</si>
  <si>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</si>
  <si>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</si>
  <si>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</si>
  <si>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</si>
  <si>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</si>
  <si>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</si>
  <si>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</si>
  <si>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</si>
  <si>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</si>
  <si>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</si>
  <si>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</si>
  <si>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</si>
  <si>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</si>
  <si>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</si>
  <si>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</si>
  <si>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</si>
  <si>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</si>
  <si>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</si>
  <si>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</si>
  <si>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</si>
  <si>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</si>
  <si>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</si>
  <si>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</si>
  <si>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</si>
  <si>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</si>
  <si>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</si>
  <si>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</si>
  <si>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</si>
  <si>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</si>
  <si>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</si>
  <si>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</si>
  <si>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</si>
  <si>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</si>
  <si>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</si>
  <si>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</si>
  <si>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</si>
  <si>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</si>
  <si>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</si>
  <si>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</si>
  <si>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</si>
  <si>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</si>
  <si>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</si>
  <si>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</si>
  <si>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</si>
  <si>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</si>
  <si>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</si>
  <si>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</si>
  <si>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</si>
  <si>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</si>
  <si>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</si>
  <si>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</si>
  <si>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</si>
  <si>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</si>
  <si>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</si>
  <si>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</si>
  <si>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</si>
  <si>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</si>
  <si>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</si>
  <si>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</si>
  <si>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</si>
  <si>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</si>
  <si>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</si>
  <si>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</si>
  <si>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</si>
  <si>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</si>
  <si>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</si>
  <si>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</si>
  <si>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</si>
  <si>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</si>
  <si>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</si>
  <si>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</si>
  <si>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</si>
  <si>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</si>
  <si>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</si>
  <si>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</si>
  <si>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</si>
  <si>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</si>
  <si>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</si>
  <si>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</si>
  <si>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</si>
  <si>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</si>
  <si>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</si>
  <si>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</si>
  <si>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</si>
  <si>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</si>
  <si>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</si>
  <si>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</si>
  <si>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</si>
  <si>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</si>
  <si>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</si>
  <si>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</si>
  <si>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</si>
  <si>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</si>
  <si>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</si>
  <si>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</si>
  <si>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</si>
  <si>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</si>
  <si>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</si>
  <si>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</si>
  <si>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</si>
  <si>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</si>
  <si>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</si>
  <si>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</si>
  <si>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</si>
  <si>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</si>
  <si>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</si>
  <si>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</si>
  <si>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</si>
  <si>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</si>
  <si>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</si>
  <si>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</si>
  <si>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</si>
  <si>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</si>
  <si>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</si>
  <si>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</si>
  <si>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</si>
  <si>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</si>
  <si>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</si>
  <si>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</si>
  <si>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</si>
  <si>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</si>
  <si>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</si>
  <si>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</si>
  <si>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</si>
  <si>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</si>
  <si>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</si>
  <si>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</si>
  <si>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</si>
  <si>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</si>
  <si>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</si>
  <si>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</si>
  <si>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</si>
  <si>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</si>
  <si>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</si>
  <si>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</si>
  <si>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</si>
  <si>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</si>
  <si>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</si>
  <si>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</si>
  <si>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</si>
  <si>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</si>
  <si>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</si>
  <si>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</si>
  <si>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</si>
  <si>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</si>
  <si>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</si>
  <si>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</si>
  <si>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</si>
  <si>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</si>
  <si>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</si>
  <si>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</si>
  <si>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</si>
  <si>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</si>
  <si>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</si>
  <si>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</si>
  <si>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</si>
  <si>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</si>
  <si>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</si>
  <si>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</si>
  <si>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</si>
  <si>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</si>
  <si>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</si>
  <si>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</si>
  <si>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</si>
  <si>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</si>
  <si>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</si>
  <si>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</si>
  <si>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</si>
  <si>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</si>
  <si>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</si>
  <si>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</si>
  <si>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</si>
  <si>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</si>
  <si>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</si>
  <si>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</si>
  <si>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</si>
  <si>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</si>
  <si>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</si>
  <si>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</si>
  <si>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</si>
  <si>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</si>
  <si>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</si>
  <si>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</si>
  <si>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</si>
  <si>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</si>
  <si>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</si>
  <si>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</si>
  <si>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</si>
  <si>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</si>
  <si>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</si>
  <si>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</si>
  <si>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</si>
  <si>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</si>
  <si>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</si>
  <si>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</si>
  <si>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</si>
  <si>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</si>
  <si>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</si>
  <si>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</si>
  <si>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</si>
  <si>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</si>
  <si>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</si>
  <si>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</si>
  <si>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</si>
  <si>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</si>
  <si>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</si>
  <si>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</si>
  <si>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</si>
  <si>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</si>
  <si>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</si>
  <si>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</si>
  <si>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</si>
  <si>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</si>
  <si>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</si>
  <si>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</si>
  <si>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</si>
  <si>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</si>
  <si>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</si>
  <si>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</si>
  <si>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</si>
  <si>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</si>
  <si>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</si>
  <si>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</si>
  <si>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</si>
  <si>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</si>
  <si>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</si>
  <si>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</si>
  <si>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</si>
  <si>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</si>
  <si>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</si>
  <si>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</si>
  <si>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</si>
  <si>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</si>
  <si>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</si>
  <si>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</si>
  <si>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</si>
  <si>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</si>
  <si>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</si>
  <si>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</si>
  <si>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</si>
  <si>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</si>
  <si>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</si>
  <si>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</si>
  <si>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</si>
  <si>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</si>
  <si>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</si>
  <si>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</si>
  <si>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</si>
  <si>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</si>
  <si>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</si>
  <si>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</si>
  <si>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</si>
  <si>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</si>
  <si>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</si>
  <si>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</si>
  <si>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</si>
  <si>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</si>
  <si>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</si>
  <si>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</si>
  <si>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</si>
  <si>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</si>
  <si>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</si>
  <si>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</si>
  <si>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</si>
  <si>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</si>
  <si>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</si>
  <si>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</si>
  <si>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</si>
  <si>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</si>
  <si>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</si>
  <si>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</si>
  <si>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</si>
  <si>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</si>
  <si>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</si>
  <si>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</si>
  <si>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</si>
  <si>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</si>
  <si>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</si>
  <si>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</si>
  <si>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</si>
  <si>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</si>
  <si>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</si>
  <si>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</si>
  <si>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</si>
  <si>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</si>
  <si>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</si>
  <si>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</si>
  <si>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</si>
  <si>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</si>
  <si>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</si>
  <si>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</si>
  <si>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</si>
  <si>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</si>
  <si>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</si>
  <si>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</si>
  <si>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</si>
  <si>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</si>
  <si>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</si>
  <si>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</si>
  <si>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</si>
  <si>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</si>
  <si>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</si>
  <si>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</si>
  <si>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</si>
  <si>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</si>
  <si>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</si>
  <si>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</si>
  <si>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</si>
  <si>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</si>
  <si>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</si>
  <si>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</si>
  <si>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</si>
  <si>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</si>
  <si>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</si>
  <si>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</si>
  <si>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</si>
  <si>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</si>
  <si>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</si>
  <si>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</si>
  <si>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</si>
  <si>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</si>
  <si>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</si>
  <si>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</si>
  <si>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</si>
  <si>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</si>
  <si>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</si>
  <si>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</si>
  <si>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</si>
  <si>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</si>
  <si>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</si>
  <si>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</si>
  <si>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</si>
  <si>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</si>
  <si>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</si>
  <si>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</si>
  <si>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</si>
  <si>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</si>
  <si>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</si>
  <si>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</si>
  <si>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</si>
  <si>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</si>
  <si>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</si>
  <si>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</si>
  <si>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</si>
  <si>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</si>
  <si>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</si>
  <si>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</si>
  <si>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</si>
  <si>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</si>
  <si>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</si>
  <si>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</si>
  <si>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</si>
  <si>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</si>
  <si>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</si>
  <si>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</si>
  <si>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</si>
  <si>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</si>
  <si>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</si>
  <si>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</si>
  <si>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</si>
  <si>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</si>
  <si>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</si>
  <si>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</si>
  <si>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</si>
  <si>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</si>
  <si>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</si>
  <si>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</si>
  <si>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</si>
  <si>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</si>
  <si>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</si>
  <si>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</si>
  <si>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</si>
  <si>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</si>
  <si>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</si>
  <si>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</si>
  <si>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</si>
  <si>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</si>
  <si>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</si>
  <si>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</si>
  <si>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</si>
  <si>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</si>
  <si>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</si>
  <si>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</si>
  <si>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</si>
  <si>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</si>
  <si>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</si>
  <si>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</si>
  <si>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</si>
  <si>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</si>
  <si>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</si>
  <si>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</si>
  <si>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</si>
  <si>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</si>
  <si>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</si>
  <si>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</si>
  <si>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</si>
  <si>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</si>
  <si>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</si>
  <si>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</si>
  <si>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</si>
  <si>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</si>
  <si>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</si>
  <si>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</si>
  <si>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</si>
  <si>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</si>
  <si>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</si>
  <si>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</si>
  <si>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</si>
  <si>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</si>
  <si>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</si>
  <si>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</si>
  <si>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</si>
  <si>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</si>
  <si>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</si>
  <si>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</si>
  <si>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</si>
  <si>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</si>
  <si>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</si>
  <si>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</si>
  <si>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</si>
  <si>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</si>
  <si>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</si>
  <si>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</si>
  <si>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</si>
  <si>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</si>
  <si>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</si>
  <si>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</si>
  <si>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</si>
  <si>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</si>
  <si>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</si>
  <si>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</si>
  <si>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</si>
  <si>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</si>
  <si>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</si>
  <si>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</si>
  <si>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</si>
  <si>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</si>
  <si>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</si>
  <si>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</si>
  <si>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</si>
  <si>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</si>
  <si>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</si>
  <si>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</si>
  <si>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</si>
  <si>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</si>
  <si>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</si>
  <si>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</si>
  <si>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</si>
  <si>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</si>
  <si>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</si>
  <si>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</si>
  <si>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</si>
  <si>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</si>
  <si>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</si>
  <si>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</si>
  <si>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</si>
  <si>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</si>
  <si>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</si>
  <si>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</si>
  <si>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</si>
  <si>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</si>
  <si>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</si>
  <si>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</si>
  <si>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</si>
  <si>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</si>
  <si>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</si>
  <si>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</si>
  <si>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</si>
  <si>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</si>
  <si>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</si>
  <si>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</si>
  <si>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</si>
  <si>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</si>
  <si>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</si>
  <si>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</si>
  <si>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</si>
  <si>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</si>
  <si>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</si>
  <si>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</si>
  <si>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</si>
  <si>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</si>
  <si>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</si>
  <si>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</si>
  <si>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</si>
  <si>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</si>
  <si>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</si>
  <si>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</si>
  <si>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</si>
  <si>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</si>
  <si>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</si>
  <si>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</si>
  <si>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</si>
  <si>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</si>
  <si>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</si>
  <si>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</si>
  <si>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</si>
  <si>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</si>
  <si>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</si>
  <si>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</si>
  <si>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</si>
  <si>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</si>
  <si>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</si>
  <si>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</si>
  <si>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</si>
  <si>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</si>
  <si>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</si>
  <si>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</si>
  <si>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</si>
  <si>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</si>
  <si>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</si>
  <si>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</si>
  <si>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</si>
  <si>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</si>
  <si>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</si>
  <si>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</si>
  <si>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</si>
  <si>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</si>
  <si>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</si>
  <si>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</si>
  <si>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</si>
  <si>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</si>
  <si>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</si>
  <si>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</si>
  <si>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</si>
  <si>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</si>
  <si>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</si>
  <si>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</si>
  <si>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</si>
  <si>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</si>
  <si>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</si>
  <si>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</si>
  <si>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</si>
  <si>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</si>
  <si>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</si>
  <si>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</si>
  <si>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</si>
  <si>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</si>
  <si>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</si>
  <si>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</si>
  <si>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</si>
  <si>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</si>
  <si>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</si>
  <si>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</si>
  <si>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</si>
  <si>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</si>
  <si>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</si>
  <si>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</si>
  <si>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</si>
  <si>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</si>
  <si>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</si>
  <si>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</si>
  <si>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</si>
  <si>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</si>
  <si>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</si>
  <si>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</si>
  <si>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</si>
  <si>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</si>
  <si>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</si>
  <si>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</si>
  <si>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</si>
  <si>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</si>
  <si>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</si>
  <si>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</si>
  <si>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</si>
  <si>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</si>
  <si>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</si>
  <si>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</si>
  <si>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</si>
  <si>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</si>
  <si>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</si>
  <si>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</si>
  <si>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</si>
  <si>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</si>
  <si>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</si>
  <si>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</si>
  <si>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</si>
  <si>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</si>
  <si>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</si>
  <si>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</si>
  <si>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</si>
  <si>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</si>
  <si>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</si>
  <si>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</si>
  <si>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</si>
  <si>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</si>
  <si>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</si>
  <si>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</si>
  <si>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</si>
  <si>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</si>
  <si>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</si>
  <si>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</si>
  <si>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</si>
  <si>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</si>
  <si>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</si>
  <si>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</si>
  <si>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</si>
  <si>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</si>
  <si>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</si>
  <si>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</si>
  <si>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</si>
  <si>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</si>
  <si>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</si>
  <si>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</si>
  <si>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</si>
  <si>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</si>
  <si>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</si>
  <si>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</si>
  <si>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</si>
  <si>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</si>
  <si>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</si>
  <si>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</si>
  <si>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</si>
  <si>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</si>
  <si>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</si>
  <si>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</si>
  <si>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</si>
  <si>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</si>
  <si>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</si>
  <si>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</si>
  <si>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</si>
  <si>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</si>
  <si>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</si>
  <si>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</si>
  <si>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</si>
  <si>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</si>
  <si>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</si>
  <si>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</si>
  <si>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</si>
  <si>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</si>
  <si>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</si>
  <si>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</si>
  <si>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</si>
  <si>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</si>
  <si>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</si>
  <si>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</si>
  <si>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</si>
  <si>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</si>
  <si>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</si>
  <si>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</si>
  <si>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</si>
  <si>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</si>
  <si>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</si>
  <si>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</si>
  <si>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</si>
  <si>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</si>
  <si>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</si>
  <si>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</si>
  <si>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</si>
  <si>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</si>
  <si>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</si>
  <si>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</si>
  <si>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</si>
  <si>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</si>
  <si>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</si>
  <si>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</si>
  <si>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</si>
  <si>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</si>
  <si>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</si>
  <si>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</si>
  <si>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</si>
  <si>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</si>
  <si>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</si>
  <si>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</si>
  <si>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</si>
  <si>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</si>
  <si>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</si>
  <si>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</si>
  <si>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</si>
  <si>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</si>
  <si>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</si>
  <si>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</si>
  <si>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</si>
  <si>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</si>
  <si>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</si>
  <si>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</si>
  <si>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</si>
  <si>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</si>
  <si>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</si>
  <si>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</si>
  <si>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</si>
  <si>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</si>
  <si>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</si>
  <si>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</si>
  <si>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</si>
  <si>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</si>
  <si>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</si>
  <si>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</si>
  <si>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</si>
  <si>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</si>
  <si>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</si>
  <si>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</si>
  <si>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</si>
  <si>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</si>
  <si>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</si>
  <si>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</si>
  <si>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</si>
  <si>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</si>
  <si>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</si>
  <si>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</si>
  <si>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</si>
  <si>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</si>
  <si>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</si>
  <si>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</si>
  <si>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</si>
  <si>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</si>
  <si>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</si>
  <si>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</si>
  <si>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</si>
  <si>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</si>
  <si>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</si>
  <si>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</si>
  <si>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</si>
  <si>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</si>
  <si>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</si>
  <si>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</si>
  <si>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</si>
  <si>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</si>
  <si>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</si>
  <si>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</si>
  <si>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</si>
  <si>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</si>
  <si>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</si>
  <si>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</si>
  <si>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</si>
  <si>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</si>
  <si>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</si>
  <si>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</si>
  <si>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</si>
  <si>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</si>
  <si>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</si>
  <si>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</si>
  <si>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</si>
  <si>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</si>
  <si>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</si>
  <si>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</si>
  <si>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</si>
  <si>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</si>
  <si>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</si>
  <si>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</si>
  <si>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</si>
  <si>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</si>
  <si>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</si>
  <si>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</si>
  <si>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</si>
  <si>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</si>
  <si>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</si>
  <si>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</si>
  <si>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</si>
  <si>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</si>
  <si>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</si>
  <si>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</si>
  <si>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</si>
  <si>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</si>
  <si>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</si>
  <si>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</si>
  <si>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</si>
  <si>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</si>
  <si>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</si>
  <si>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</si>
  <si>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</si>
  <si>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</si>
  <si>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</si>
  <si>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</si>
  <si>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</si>
  <si>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</si>
  <si>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</si>
  <si>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</si>
  <si>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</si>
  <si>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</si>
  <si>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</si>
  <si>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</si>
  <si>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</si>
  <si>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</si>
  <si>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</si>
  <si>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</si>
  <si>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</si>
  <si>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</si>
  <si>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</si>
  <si>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</si>
  <si>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</si>
  <si>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</si>
  <si>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</si>
  <si>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</si>
  <si>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</si>
  <si>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</si>
  <si>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</si>
  <si>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</si>
  <si>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</si>
  <si>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</si>
  <si>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</si>
  <si>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</si>
  <si>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</si>
  <si>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</si>
  <si>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</si>
  <si>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</si>
  <si>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</si>
  <si>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</si>
  <si>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</si>
  <si>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</si>
  <si>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</si>
  <si>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</si>
  <si>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</si>
  <si>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</si>
  <si>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</si>
  <si>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</si>
  <si>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</si>
  <si>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</si>
  <si>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</si>
  <si>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</si>
  <si>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</si>
  <si>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</si>
  <si>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</si>
  <si>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</si>
  <si>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</si>
  <si>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</si>
  <si>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</si>
  <si>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</si>
  <si>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</si>
  <si>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</si>
  <si>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</si>
  <si>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</si>
  <si>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</si>
  <si>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</si>
  <si>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</si>
  <si>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</si>
  <si>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</si>
  <si>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</si>
  <si>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</si>
  <si>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</si>
  <si>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</si>
  <si>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</si>
  <si>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</si>
  <si>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</si>
  <si>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</si>
  <si>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</si>
  <si>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</si>
  <si>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</si>
  <si>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</si>
  <si>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</si>
  <si>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</si>
  <si>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</si>
  <si>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</si>
  <si>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</si>
  <si>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</si>
  <si>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</si>
  <si>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</si>
  <si>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</si>
  <si>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</si>
  <si>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</si>
  <si>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</si>
  <si>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</si>
  <si>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</si>
  <si>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</si>
  <si>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</si>
  <si>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</si>
  <si>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</si>
  <si>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</si>
  <si>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</si>
  <si>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</si>
  <si>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</si>
  <si>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</si>
  <si>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</si>
  <si>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</si>
  <si>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</si>
  <si>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</si>
  <si>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</si>
  <si>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</si>
  <si>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</si>
  <si>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</si>
  <si>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</si>
  <si>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</si>
  <si>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</si>
  <si>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</si>
  <si>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</si>
  <si>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</si>
  <si>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</si>
  <si>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</si>
  <si>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</si>
  <si>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</si>
  <si>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</si>
  <si>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</si>
  <si>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</si>
  <si>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</si>
  <si>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</si>
  <si>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</si>
  <si>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</si>
  <si>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</si>
  <si>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</si>
  <si>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</si>
  <si>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</si>
  <si>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</si>
  <si>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</si>
  <si>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</si>
  <si>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</si>
  <si>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</si>
  <si>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</si>
  <si>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</si>
  <si>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</si>
  <si>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</si>
  <si>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</si>
  <si>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</si>
  <si>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</si>
  <si>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</si>
  <si>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</si>
  <si>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</si>
  <si>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</si>
  <si>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</si>
  <si>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</si>
  <si>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</si>
  <si>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</si>
  <si>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</si>
  <si>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</si>
  <si>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</si>
  <si>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</si>
  <si>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</si>
  <si>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</si>
  <si>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</si>
  <si>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</si>
  <si>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</si>
  <si>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</si>
  <si>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</si>
  <si>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</si>
  <si>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</si>
  <si>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</si>
  <si>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</si>
  <si>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</si>
  <si>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</si>
  <si>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</si>
  <si>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</si>
  <si>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</si>
  <si>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</si>
  <si>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</si>
  <si>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</si>
  <si>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</si>
  <si>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</si>
  <si>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</si>
  <si>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</si>
  <si>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</si>
  <si>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</si>
  <si>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</si>
  <si>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</si>
  <si>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</si>
  <si>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</si>
  <si>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</si>
  <si>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</si>
  <si>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</si>
  <si>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</si>
  <si>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</si>
  <si>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</si>
  <si>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</si>
  <si>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</si>
  <si>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</si>
  <si>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</si>
  <si>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</si>
  <si>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</si>
  <si>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</si>
  <si>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</si>
  <si>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</si>
  <si>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</si>
  <si>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</si>
  <si>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</si>
  <si>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</si>
  <si>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</si>
  <si>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</si>
  <si>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</si>
  <si>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</si>
  <si>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</si>
  <si>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</si>
  <si>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</si>
  <si>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</si>
  <si>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</si>
  <si>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</si>
  <si>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</si>
  <si>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</si>
  <si>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</si>
  <si>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</si>
  <si>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</si>
  <si>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</si>
  <si>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</si>
  <si>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</si>
  <si>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</si>
  <si>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</si>
  <si>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</si>
  <si>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</si>
  <si>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</si>
  <si>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</si>
  <si>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</si>
  <si>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</si>
  <si>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</si>
  <si>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</si>
  <si>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</si>
  <si>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</si>
  <si>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</si>
  <si>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</si>
  <si>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</si>
  <si>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</si>
  <si>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</si>
  <si>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</si>
  <si>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</si>
  <si>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</si>
  <si>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</si>
  <si>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</si>
  <si>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</si>
  <si>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</si>
  <si>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</si>
  <si>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</si>
  <si>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</si>
  <si>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</si>
  <si>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</si>
  <si>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</si>
  <si>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</si>
  <si>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</si>
  <si>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</si>
  <si>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</si>
  <si>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</si>
  <si>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</si>
  <si>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</si>
  <si>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</si>
  <si>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</si>
  <si>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</si>
  <si>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</si>
  <si>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</si>
  <si>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</si>
  <si>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</si>
  <si>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</si>
  <si>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</si>
  <si>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</si>
  <si>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</si>
  <si>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</si>
  <si>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</si>
  <si>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</si>
  <si>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</si>
  <si>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</si>
  <si>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</si>
  <si>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</si>
  <si>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</si>
  <si>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</si>
  <si>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</si>
  <si>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</si>
  <si>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</si>
  <si>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</si>
  <si>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</si>
  <si>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</si>
  <si>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</si>
  <si>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</si>
  <si>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</si>
  <si>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</si>
  <si>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</si>
  <si>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</si>
  <si>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</si>
  <si>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</si>
  <si>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</si>
  <si>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</si>
  <si>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</si>
  <si>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</si>
  <si>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</si>
  <si>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</si>
  <si>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</si>
  <si>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</si>
  <si>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</si>
  <si>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</si>
  <si>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</si>
  <si>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</si>
  <si>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</si>
  <si>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</si>
  <si>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</si>
  <si>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</si>
  <si>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</si>
  <si>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</si>
  <si>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</si>
  <si>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</si>
  <si>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</si>
  <si>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</si>
  <si>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</si>
  <si>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</si>
  <si>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</si>
  <si>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</si>
  <si>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</si>
  <si>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</si>
  <si>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</si>
  <si>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</si>
  <si>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</si>
  <si>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</si>
  <si>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</si>
  <si>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</si>
  <si>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</si>
  <si>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</si>
  <si>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</si>
  <si>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</si>
  <si>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</si>
  <si>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</si>
  <si>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</si>
  <si>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</si>
  <si>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</si>
  <si>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</si>
  <si>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</si>
  <si>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</si>
  <si>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</si>
  <si>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</si>
  <si>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</si>
  <si>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</si>
  <si>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</si>
  <si>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</si>
  <si>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</si>
  <si>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</si>
  <si>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</si>
  <si>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</si>
  <si>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</si>
  <si>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</si>
  <si>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</si>
  <si>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</si>
  <si>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</si>
  <si>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</si>
  <si>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</si>
  <si>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</si>
  <si>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</si>
  <si>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</si>
  <si>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</si>
  <si>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</si>
  <si>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</si>
  <si>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</si>
  <si>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</si>
  <si>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</si>
  <si>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</si>
  <si>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</si>
  <si>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</si>
  <si>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</si>
  <si>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</si>
  <si>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</si>
  <si>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</si>
  <si>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</si>
  <si>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</si>
  <si>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</si>
  <si>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</si>
  <si>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</si>
  <si>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</si>
  <si>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</si>
  <si>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</si>
  <si>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</si>
  <si>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</si>
  <si>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</si>
  <si>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</si>
  <si>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</si>
  <si>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</si>
  <si>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</si>
  <si>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</si>
  <si>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</si>
  <si>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</si>
  <si>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</si>
  <si>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</si>
  <si>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</si>
  <si>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</si>
  <si>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</si>
  <si>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</si>
  <si>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</si>
  <si>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</si>
  <si>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</si>
  <si>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</si>
  <si>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</si>
  <si>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</si>
  <si>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</si>
  <si>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</si>
  <si>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</si>
  <si>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</si>
  <si>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</si>
  <si>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</si>
  <si>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</si>
  <si>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</si>
  <si>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</si>
  <si>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</si>
  <si>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</si>
  <si>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</si>
  <si>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</si>
  <si>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</si>
  <si>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</si>
  <si>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</si>
  <si>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</si>
  <si>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</si>
  <si>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</si>
  <si>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</si>
  <si>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</si>
  <si>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</si>
  <si>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</si>
  <si>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</si>
  <si>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</si>
  <si>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</si>
  <si>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</si>
  <si>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</si>
  <si>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</si>
  <si>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</si>
  <si>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</si>
  <si>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</si>
  <si>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</si>
  <si>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</si>
  <si>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</si>
  <si>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</si>
  <si>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</si>
  <si>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</si>
  <si>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</si>
  <si>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</si>
  <si>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</si>
  <si>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</si>
  <si>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</si>
  <si>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</si>
  <si>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</si>
  <si>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</si>
  <si>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</si>
  <si>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</si>
  <si>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</si>
  <si>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</si>
  <si>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</si>
  <si>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</si>
  <si>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</si>
  <si>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</si>
  <si>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</si>
  <si>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</si>
  <si>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</si>
  <si>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</si>
  <si>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</si>
  <si>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</si>
  <si>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</si>
  <si>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</si>
  <si>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</si>
  <si>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</si>
  <si>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</si>
  <si>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</si>
  <si>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</si>
  <si>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</si>
  <si>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</si>
  <si>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</si>
  <si>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</si>
  <si>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</si>
  <si>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</si>
  <si>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</si>
  <si>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</si>
  <si>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</si>
  <si>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</si>
  <si>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</si>
  <si>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</si>
  <si>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</si>
  <si>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</si>
  <si>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</si>
  <si>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</si>
  <si>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</si>
  <si>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</si>
  <si>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</si>
  <si>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</si>
  <si>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</si>
  <si>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</si>
  <si>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</si>
  <si>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</si>
  <si>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</si>
  <si>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</si>
  <si>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</si>
  <si>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</si>
  <si>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</si>
  <si>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</si>
  <si>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</si>
  <si>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</si>
  <si>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</si>
  <si>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</si>
  <si>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</si>
  <si>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</si>
  <si>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</si>
  <si>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</si>
  <si>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</si>
  <si>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</si>
  <si>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</si>
  <si>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</si>
  <si>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</si>
  <si>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</si>
  <si>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</si>
  <si>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</si>
  <si>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</si>
  <si>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</si>
  <si>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</si>
  <si>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</si>
  <si>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</si>
  <si>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</si>
  <si>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</si>
  <si>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</si>
  <si>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</si>
  <si>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</si>
  <si>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</si>
  <si>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</si>
  <si>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</si>
  <si>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</si>
  <si>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</si>
  <si>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</si>
  <si>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</si>
  <si>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</si>
  <si>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</si>
  <si>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</si>
  <si>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</si>
  <si>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</si>
  <si>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</si>
  <si>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</si>
  <si>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</si>
  <si>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</si>
  <si>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</si>
  <si>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</si>
  <si>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</si>
  <si>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</si>
  <si>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</si>
  <si>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</si>
  <si>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</si>
  <si>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</si>
  <si>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</si>
  <si>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</si>
  <si>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</si>
  <si>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</si>
  <si>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</si>
  <si>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</si>
  <si>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</si>
  <si>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</si>
  <si>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</si>
  <si>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</si>
  <si>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</si>
  <si>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</si>
  <si>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</si>
  <si>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</si>
  <si>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</si>
  <si>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</si>
  <si>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</si>
  <si>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</si>
  <si>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</si>
  <si>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</si>
  <si>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</si>
  <si>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</si>
  <si>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</si>
  <si>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</si>
  <si>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</si>
  <si>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</si>
  <si>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</si>
  <si>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</si>
  <si>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</si>
  <si>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</si>
  <si>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</si>
  <si>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</si>
  <si>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</si>
  <si>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</si>
  <si>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</si>
  <si>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</si>
  <si>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</si>
  <si>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</si>
  <si>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</si>
  <si>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</si>
  <si>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</si>
  <si>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</si>
  <si>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</si>
  <si>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</si>
  <si>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</si>
  <si>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</si>
  <si>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</si>
  <si>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</si>
  <si>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</si>
  <si>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</si>
  <si>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</si>
  <si>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</si>
  <si>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</si>
  <si>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</si>
  <si>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</si>
  <si>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</si>
  <si>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</si>
  <si>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</si>
  <si>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</si>
  <si>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</si>
  <si>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</si>
  <si>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</si>
  <si>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</si>
  <si>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</si>
  <si>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</si>
  <si>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</si>
  <si>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</si>
  <si>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</si>
  <si>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</si>
  <si>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</si>
  <si>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</si>
  <si>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</si>
  <si>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</si>
  <si>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</si>
  <si>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</si>
  <si>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</si>
  <si>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</si>
  <si>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</si>
  <si>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</si>
  <si>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</si>
  <si>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</si>
  <si>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</si>
  <si>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</si>
  <si>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</si>
  <si>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</si>
  <si>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</si>
  <si>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</si>
  <si>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</si>
  <si>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</si>
  <si>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</si>
  <si>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</si>
  <si>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</si>
  <si>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</si>
  <si>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</si>
  <si>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</si>
  <si>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</si>
  <si>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</si>
  <si>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</si>
  <si>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</si>
  <si>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</si>
  <si>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</si>
  <si>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</si>
  <si>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</si>
  <si>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</si>
  <si>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</si>
  <si>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</si>
  <si>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</si>
  <si>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</si>
  <si>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</si>
  <si>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</si>
  <si>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</si>
  <si>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</si>
  <si>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</si>
  <si>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</si>
  <si>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</si>
  <si>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</si>
  <si>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</si>
  <si>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</si>
  <si>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</si>
  <si>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</si>
  <si>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</si>
  <si>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</si>
  <si>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</si>
  <si>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</si>
  <si>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</si>
  <si>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</si>
  <si>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</si>
  <si>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</si>
  <si>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</si>
  <si>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</si>
  <si>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</si>
  <si>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</si>
  <si>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</si>
  <si>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</si>
  <si>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</si>
  <si>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</si>
  <si>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</si>
  <si>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</si>
  <si>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</si>
  <si>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</si>
  <si>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</si>
  <si>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</si>
  <si>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</si>
  <si>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</si>
  <si>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</si>
  <si>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</si>
  <si>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</si>
  <si>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</si>
  <si>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</si>
  <si>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</si>
  <si>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</si>
  <si>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</si>
  <si>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</si>
  <si>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</si>
  <si>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</si>
  <si>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</si>
  <si>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</si>
  <si>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</si>
  <si>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</si>
  <si>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</si>
  <si>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</si>
  <si>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</si>
  <si>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</si>
  <si>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</si>
  <si>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</si>
  <si>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</si>
  <si>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</si>
  <si>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</si>
  <si>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</si>
  <si>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</si>
  <si>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</si>
  <si>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</si>
  <si>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</si>
  <si>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</si>
  <si>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</si>
  <si>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</si>
  <si>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</si>
  <si>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</si>
  <si>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</si>
  <si>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</si>
  <si>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</si>
  <si>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</si>
  <si>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</si>
  <si>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</si>
  <si>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</si>
  <si>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</si>
  <si>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</si>
  <si>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</si>
  <si>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</si>
  <si>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</si>
  <si>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</si>
  <si>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</si>
  <si>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</si>
  <si>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</si>
  <si>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</si>
  <si>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</si>
  <si>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</si>
  <si>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</si>
  <si>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</si>
  <si>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</si>
  <si>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</si>
  <si>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</si>
  <si>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</si>
  <si>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</si>
  <si>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</si>
  <si>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</si>
  <si>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</si>
  <si>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</si>
  <si>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</si>
  <si>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</si>
  <si>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</si>
  <si>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</si>
  <si>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</si>
  <si>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</si>
  <si>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</si>
  <si>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</si>
  <si>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</si>
  <si>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</si>
  <si>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</si>
  <si>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</si>
  <si>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</si>
  <si>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</si>
  <si>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</si>
  <si>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</si>
  <si>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</si>
  <si>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</si>
  <si>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</si>
  <si>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</si>
  <si>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</si>
  <si>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</si>
  <si>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</si>
  <si>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</si>
  <si>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</si>
  <si>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</si>
  <si>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</si>
  <si>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</si>
  <si>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</si>
  <si>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</si>
  <si>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</si>
  <si>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</si>
  <si>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</si>
  <si>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</si>
  <si>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</si>
  <si>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</si>
  <si>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</si>
  <si>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</si>
  <si>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</si>
  <si>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</si>
  <si>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</si>
  <si>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</si>
  <si>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</si>
  <si>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</si>
  <si>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</si>
  <si>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</si>
  <si>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</si>
  <si>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</si>
  <si>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</si>
  <si>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</si>
  <si>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</si>
  <si>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</si>
  <si>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</si>
  <si>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</si>
  <si>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</si>
  <si>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</si>
  <si>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</si>
  <si>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</si>
  <si>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</si>
  <si>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</si>
  <si>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</si>
  <si>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</si>
  <si>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</si>
  <si>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</si>
  <si>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</si>
  <si>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</si>
  <si>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</si>
  <si>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</si>
  <si>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</si>
  <si>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</si>
  <si>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</si>
  <si>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</si>
  <si>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</si>
  <si>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</si>
  <si>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</si>
  <si>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</si>
  <si>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</si>
  <si>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</si>
  <si>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</si>
  <si>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</si>
  <si>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</si>
  <si>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</si>
  <si>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</si>
  <si>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</si>
  <si>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</si>
  <si>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</si>
  <si>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</si>
  <si>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</si>
  <si>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</si>
  <si>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</si>
  <si>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</si>
  <si>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</si>
  <si>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</si>
  <si>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</si>
  <si>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</si>
  <si>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</si>
  <si>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</si>
  <si>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</si>
  <si>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</si>
  <si>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</si>
  <si>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</si>
  <si>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</si>
  <si>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</si>
  <si>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</si>
  <si>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</si>
  <si>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</si>
  <si>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</si>
  <si>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</si>
  <si>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</si>
  <si>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</si>
  <si>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</si>
  <si>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</si>
  <si>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</si>
  <si>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</si>
  <si>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</si>
  <si>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</si>
  <si>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</si>
  <si>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</si>
  <si>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</si>
  <si>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</si>
  <si>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</si>
  <si>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</si>
  <si>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</si>
  <si>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</si>
  <si>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</si>
  <si>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</si>
  <si>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</si>
  <si>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</si>
  <si>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</si>
  <si>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</si>
  <si>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</si>
  <si>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</si>
  <si>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</si>
  <si>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</si>
  <si>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</si>
  <si>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</si>
  <si>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</si>
  <si>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</si>
  <si>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</si>
  <si>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</si>
  <si>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</si>
  <si>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</si>
  <si>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</si>
  <si>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</si>
  <si>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</si>
  <si>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</si>
  <si>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</si>
  <si>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</si>
  <si>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</si>
  <si>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</si>
  <si>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</si>
  <si>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</si>
  <si>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</si>
  <si>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</si>
  <si>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</si>
  <si>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</si>
  <si>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</si>
  <si>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</si>
  <si>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</si>
  <si>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</si>
  <si>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</si>
  <si>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</si>
  <si>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</si>
  <si>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</si>
  <si>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</si>
  <si>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</si>
  <si>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</si>
  <si>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</si>
  <si>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</si>
  <si>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</si>
  <si>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</si>
  <si>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</si>
  <si>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</si>
  <si>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</si>
  <si>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</si>
  <si>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</si>
  <si>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</si>
  <si>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</si>
  <si>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</si>
  <si>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</si>
  <si>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</si>
  <si>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</si>
  <si>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</si>
  <si>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</si>
  <si>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</si>
  <si>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</si>
  <si>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</si>
  <si>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</si>
  <si>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</si>
  <si>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</si>
  <si>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</si>
  <si>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</si>
  <si>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</si>
  <si>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</si>
  <si>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</si>
  <si>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</si>
  <si>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</si>
  <si>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</si>
  <si>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</si>
  <si>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</si>
  <si>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</si>
  <si>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</si>
  <si>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</si>
  <si>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</si>
  <si>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</si>
  <si>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</si>
  <si>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</si>
  <si>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</si>
  <si>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</si>
  <si>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</si>
  <si>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</si>
  <si>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</si>
  <si>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</si>
  <si>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</si>
  <si>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</si>
  <si>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</si>
  <si>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</si>
  <si>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</si>
  <si>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</si>
  <si>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</si>
  <si>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</si>
  <si>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</si>
  <si>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</si>
  <si>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</si>
  <si>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</si>
  <si>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</si>
  <si>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</si>
  <si>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</si>
  <si>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</si>
  <si>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</si>
  <si>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</si>
  <si>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</si>
  <si>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</si>
  <si>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</si>
  <si>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</si>
  <si>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</si>
  <si>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</si>
  <si>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</si>
  <si>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</si>
  <si>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</si>
  <si>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</si>
  <si>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</si>
  <si>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</si>
  <si>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</si>
  <si>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</si>
  <si>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</si>
  <si>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</si>
  <si>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</si>
  <si>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</si>
  <si>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</si>
  <si>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</si>
  <si>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</si>
  <si>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</si>
  <si>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</si>
  <si>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</si>
  <si>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</si>
  <si>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</si>
  <si>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</si>
  <si>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</si>
  <si>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</si>
  <si>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</si>
  <si>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</si>
  <si>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</si>
  <si>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</si>
  <si>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</si>
  <si>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</si>
  <si>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</si>
  <si>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</si>
  <si>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</si>
  <si>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</si>
  <si>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</si>
  <si>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</si>
  <si>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</si>
  <si>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</si>
  <si>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</si>
  <si>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</si>
  <si>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</si>
  <si>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</si>
  <si>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</si>
  <si>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</si>
  <si>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</si>
  <si>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</si>
  <si>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</si>
  <si>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</si>
  <si>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</si>
  <si>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</si>
  <si>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</si>
  <si>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</si>
  <si>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</si>
  <si>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</si>
  <si>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</si>
  <si>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</si>
  <si>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</si>
  <si>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</si>
  <si>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</si>
  <si>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</si>
  <si>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</si>
  <si>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</si>
  <si>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</si>
  <si>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</si>
  <si>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</si>
  <si>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</si>
  <si>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</si>
  <si>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</si>
  <si>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</si>
  <si>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</si>
  <si>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</si>
  <si>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</si>
  <si>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</si>
  <si>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</si>
  <si>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</si>
  <si>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</si>
  <si>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</si>
  <si>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</si>
  <si>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</si>
  <si>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</si>
  <si>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</si>
  <si>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</si>
  <si>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</si>
  <si>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</si>
  <si>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</si>
  <si>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</si>
  <si>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</si>
  <si>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</si>
  <si>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</si>
  <si>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</si>
  <si>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</si>
  <si>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</si>
  <si>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</si>
  <si>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</si>
  <si>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</si>
  <si>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</si>
  <si>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</si>
  <si>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</si>
  <si>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</si>
  <si>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</si>
  <si>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</si>
  <si>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</si>
  <si>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</si>
  <si>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</si>
  <si>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</si>
  <si>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</si>
  <si>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</si>
  <si>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</si>
  <si>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</si>
  <si>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</si>
  <si>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</si>
  <si>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</si>
  <si>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</si>
  <si>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</si>
  <si>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</si>
  <si>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</si>
  <si>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</si>
  <si>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</si>
  <si>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</si>
  <si>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</si>
  <si>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</si>
  <si>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</si>
  <si>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</si>
  <si>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</si>
  <si>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</si>
  <si>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</si>
  <si>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</si>
  <si>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</si>
  <si>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</si>
  <si>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</si>
  <si>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</si>
  <si>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</si>
  <si>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</si>
  <si>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</si>
  <si>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</si>
  <si>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</si>
  <si>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</si>
  <si>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</si>
  <si>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</si>
  <si>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</si>
  <si>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</si>
  <si>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</si>
  <si>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</si>
  <si>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</si>
  <si>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</si>
  <si>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</si>
  <si>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</si>
  <si>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</si>
  <si>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</si>
  <si>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</si>
  <si>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</si>
  <si>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</si>
  <si>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</si>
  <si>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</si>
  <si>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</si>
  <si>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</si>
  <si>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</si>
  <si>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</si>
  <si>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</si>
  <si>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</si>
  <si>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</si>
  <si>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</si>
  <si>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</si>
  <si>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</si>
  <si>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</si>
  <si>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</si>
  <si>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</si>
  <si>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</si>
  <si>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</si>
  <si>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</si>
  <si>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</si>
  <si>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</si>
  <si>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</si>
  <si>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</si>
  <si>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</si>
  <si>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</si>
  <si>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</si>
  <si>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</si>
  <si>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</si>
  <si>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</si>
  <si>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</si>
  <si>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</si>
  <si>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</si>
  <si>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</si>
  <si>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</si>
  <si>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</si>
  <si>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</si>
  <si>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</si>
  <si>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</si>
  <si>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</si>
  <si>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</si>
  <si>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</si>
  <si>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</si>
  <si>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</si>
  <si>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</si>
  <si>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</si>
  <si>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</si>
  <si>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</si>
  <si>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</si>
  <si>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</si>
  <si>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</si>
  <si>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</si>
  <si>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</si>
  <si>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</si>
  <si>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</si>
  <si>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</si>
  <si>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</si>
  <si>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</si>
  <si>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</si>
  <si>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</si>
  <si>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</si>
  <si>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</si>
  <si>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</si>
  <si>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</si>
  <si>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</si>
  <si>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</si>
  <si>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</si>
  <si>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</si>
  <si>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</si>
  <si>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</si>
  <si>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</si>
  <si>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</si>
  <si>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</si>
  <si>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</si>
  <si>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</si>
  <si>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</si>
  <si>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</si>
  <si>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</si>
  <si>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</si>
  <si>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</si>
  <si>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</si>
  <si>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</si>
  <si>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</si>
  <si>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</si>
  <si>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</si>
  <si>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</si>
  <si>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</si>
  <si>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</si>
  <si>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</si>
  <si>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</si>
  <si>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</si>
  <si>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</si>
  <si>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</si>
  <si>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</si>
  <si>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</si>
  <si>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</si>
  <si>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</si>
  <si>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</si>
  <si>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</si>
  <si>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</si>
  <si>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</si>
  <si>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</si>
  <si>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</si>
  <si>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</si>
  <si>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</si>
  <si>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</si>
  <si>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</si>
  <si>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</si>
  <si>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</si>
  <si>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</si>
  <si>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</si>
  <si>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</si>
  <si>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</si>
  <si>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</si>
  <si>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</si>
  <si>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</si>
  <si>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</si>
  <si>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</si>
  <si>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</si>
  <si>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</si>
  <si>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</si>
  <si>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</si>
  <si>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</si>
  <si>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</si>
  <si>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</si>
  <si>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</si>
  <si>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</si>
  <si>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</si>
  <si>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</si>
  <si>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</si>
  <si>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</si>
  <si>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</si>
  <si>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</si>
  <si>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</si>
  <si>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</si>
  <si>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</si>
  <si>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</si>
  <si>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</si>
  <si>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</si>
  <si>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</si>
  <si>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</si>
  <si>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</si>
  <si>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</si>
  <si>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</si>
  <si>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</si>
  <si>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</si>
  <si>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</si>
  <si>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</si>
  <si>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</si>
  <si>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</si>
  <si>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</si>
  <si>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</si>
  <si>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</si>
  <si>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</si>
  <si>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</si>
  <si>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</si>
  <si>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</si>
  <si>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</si>
  <si>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</si>
  <si>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</si>
  <si>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</si>
  <si>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</si>
  <si>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</si>
  <si>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</si>
  <si>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</si>
  <si>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</si>
  <si>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</si>
  <si>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</si>
  <si>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</si>
  <si>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</si>
  <si>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</si>
  <si>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</si>
  <si>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</si>
  <si>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</si>
  <si>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</si>
  <si>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</si>
  <si>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</si>
  <si>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</si>
  <si>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</si>
  <si>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</si>
  <si>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</si>
  <si>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</si>
  <si>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</si>
  <si>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</si>
  <si>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</si>
  <si>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</si>
  <si>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</si>
  <si>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</si>
  <si>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</si>
  <si>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</si>
  <si>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</si>
  <si>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</si>
  <si>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</si>
  <si>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</si>
  <si>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</si>
  <si>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</si>
  <si>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</si>
  <si>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</si>
  <si>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</si>
  <si>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</si>
  <si>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</si>
  <si>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</si>
  <si>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</si>
  <si>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</si>
  <si>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</si>
  <si>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</si>
  <si>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</si>
  <si>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</si>
  <si>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</si>
  <si>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</si>
  <si>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</si>
  <si>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</si>
  <si>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</si>
  <si>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</si>
  <si>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</si>
  <si>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</si>
  <si>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</si>
  <si>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</si>
  <si>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</si>
  <si>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</si>
  <si>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</si>
  <si>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</si>
  <si>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</si>
  <si>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</si>
  <si>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</si>
  <si>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</si>
  <si>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</si>
  <si>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</si>
  <si>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</si>
  <si>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</si>
  <si>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</si>
  <si>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</si>
  <si>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</si>
  <si>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</si>
  <si>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</si>
  <si>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</si>
  <si>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</si>
  <si>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</si>
  <si>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</si>
  <si>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</si>
  <si>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</si>
  <si>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</si>
  <si>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</si>
  <si>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</si>
  <si>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</si>
  <si>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</si>
  <si>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</si>
  <si>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</si>
  <si>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</si>
  <si>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</si>
  <si>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</si>
  <si>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</si>
  <si>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</si>
  <si>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</si>
  <si>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</si>
  <si>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</si>
  <si>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</si>
  <si>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</si>
  <si>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</si>
  <si>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</si>
  <si>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</si>
  <si>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</si>
  <si>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</si>
  <si>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</si>
  <si>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</si>
  <si>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</si>
  <si>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</si>
  <si>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</si>
  <si>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</si>
  <si>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</si>
  <si>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</si>
  <si>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</si>
  <si>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</si>
  <si>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</si>
  <si>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</si>
  <si>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</si>
  <si>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</si>
  <si>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</si>
  <si>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</si>
  <si>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</si>
  <si>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</si>
  <si>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</si>
  <si>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</si>
  <si>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</si>
  <si>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</si>
  <si>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</si>
  <si>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</si>
  <si>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</si>
  <si>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</si>
  <si>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</si>
  <si>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</si>
  <si>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</si>
  <si>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</si>
  <si>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</si>
  <si>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</si>
  <si>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</si>
  <si>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</si>
  <si>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</si>
  <si>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</si>
  <si>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</si>
  <si>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</si>
  <si>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</si>
  <si>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</si>
  <si>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</si>
  <si>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</si>
  <si>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</si>
  <si>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</si>
  <si>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</si>
  <si>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</si>
  <si>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</si>
  <si>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</si>
  <si>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</si>
  <si>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</si>
  <si>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</si>
  <si>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</si>
  <si>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</si>
  <si>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</si>
  <si>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</si>
  <si>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</si>
  <si>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</si>
  <si>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</si>
  <si>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</si>
  <si>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</si>
  <si>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</si>
  <si>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</si>
  <si>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</si>
  <si>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</si>
  <si>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</si>
  <si>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</si>
  <si>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</si>
  <si>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</si>
  <si>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</si>
  <si>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</si>
  <si>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</si>
  <si>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</si>
  <si>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</si>
  <si>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</si>
  <si>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</si>
  <si>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</si>
  <si>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</si>
  <si>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</si>
  <si>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</si>
  <si>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</si>
  <si>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</si>
  <si>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</si>
  <si>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</si>
  <si>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</si>
  <si>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</si>
  <si>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</si>
  <si>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</si>
  <si>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</si>
  <si>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</si>
  <si>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</si>
  <si>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</si>
  <si>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</si>
  <si>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</si>
  <si>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</si>
  <si>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</si>
  <si>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</si>
  <si>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</si>
  <si>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</si>
  <si>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</si>
  <si>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</si>
  <si>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</si>
  <si>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</si>
  <si>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</si>
  <si>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</si>
  <si>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</si>
  <si>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</si>
  <si>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</si>
  <si>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</si>
  <si>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</si>
  <si>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</si>
  <si>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</si>
  <si>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</si>
  <si>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</si>
  <si>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</si>
  <si>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</si>
  <si>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</si>
  <si>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</si>
  <si>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</si>
  <si>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</si>
  <si>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</si>
  <si>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</si>
  <si>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</si>
  <si>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</si>
  <si>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</si>
  <si>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</si>
  <si>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</si>
  <si>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</si>
  <si>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</si>
  <si>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</si>
  <si>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</si>
  <si>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</si>
  <si>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</si>
  <si>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</si>
  <si>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</si>
  <si>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</si>
  <si>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</si>
  <si>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</si>
  <si>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</si>
  <si>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</si>
  <si>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</si>
  <si>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</si>
  <si>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</si>
  <si>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</si>
  <si>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</si>
  <si>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</si>
  <si>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</si>
  <si>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</si>
  <si>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</si>
  <si>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</si>
  <si>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</si>
  <si>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</si>
  <si>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</si>
  <si>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</si>
  <si>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</si>
  <si>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</si>
  <si>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</si>
  <si>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</si>
  <si>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</si>
  <si>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</si>
  <si>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</si>
  <si>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</si>
  <si>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</si>
  <si>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</si>
  <si>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</si>
  <si>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</si>
  <si>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</si>
  <si>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</si>
  <si>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</si>
  <si>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</si>
  <si>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</si>
  <si>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</si>
  <si>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</si>
  <si>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</si>
  <si>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</si>
  <si>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</si>
  <si>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</si>
  <si>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</si>
  <si>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</si>
  <si>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</si>
  <si>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</si>
  <si>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</si>
  <si>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</si>
  <si>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</si>
  <si>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</si>
  <si>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</si>
  <si>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</si>
  <si>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</si>
  <si>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</si>
  <si>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</si>
  <si>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</si>
  <si>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</si>
  <si>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</si>
  <si>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</si>
  <si>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</si>
  <si>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</si>
  <si>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</si>
  <si>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</si>
  <si>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</si>
  <si>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</si>
  <si>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</si>
  <si>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</si>
  <si>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</si>
  <si>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</si>
  <si>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</si>
  <si>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</si>
  <si>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</si>
  <si>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</si>
  <si>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</si>
  <si>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</si>
  <si>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</si>
  <si>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</si>
  <si>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</si>
  <si>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</si>
  <si>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</si>
  <si>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</si>
  <si>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</si>
  <si>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</si>
  <si>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</si>
  <si>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</si>
  <si>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</si>
  <si>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</si>
  <si>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</si>
  <si>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</si>
  <si>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</si>
  <si>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</si>
  <si>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</si>
  <si>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</si>
  <si>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</si>
  <si>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</si>
  <si>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</si>
  <si>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</si>
  <si>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</si>
  <si>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</si>
  <si>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</si>
  <si>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</si>
  <si>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</si>
  <si>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</si>
  <si>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</si>
  <si>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</si>
  <si>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</si>
  <si>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</si>
  <si>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</si>
  <si>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</si>
  <si>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</si>
  <si>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</si>
  <si>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</si>
  <si>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</si>
  <si>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</si>
  <si>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</si>
  <si>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</si>
  <si>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</si>
  <si>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</si>
  <si>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</si>
  <si>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</si>
  <si>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</si>
  <si>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</si>
  <si>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</si>
  <si>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</si>
  <si>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</si>
  <si>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</si>
  <si>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</si>
  <si>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</si>
  <si>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</si>
  <si>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</si>
  <si>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</si>
  <si>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</si>
  <si>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</si>
  <si>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</si>
  <si>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</si>
  <si>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</si>
  <si>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</si>
  <si>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</si>
  <si>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</si>
  <si>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</si>
  <si>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</si>
  <si>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</si>
  <si>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</si>
  <si>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</si>
  <si>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</si>
  <si>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</si>
  <si>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</si>
  <si>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</si>
  <si>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</si>
  <si>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</si>
  <si>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</si>
  <si>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</si>
  <si>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</si>
  <si>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</si>
  <si>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</si>
  <si>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</si>
  <si>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</si>
  <si>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</si>
  <si>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</si>
  <si>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</si>
  <si>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</si>
  <si>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</si>
  <si>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</si>
  <si>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</si>
  <si>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</si>
  <si>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</si>
  <si>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</si>
  <si>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</si>
  <si>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</si>
  <si>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</si>
  <si>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</si>
  <si>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</si>
  <si>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</si>
  <si>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</si>
  <si>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</si>
  <si>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</si>
  <si>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</si>
  <si>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</si>
  <si>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</si>
  <si>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</si>
  <si>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</si>
  <si>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</si>
  <si>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</si>
  <si>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</si>
  <si>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</si>
  <si>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</si>
  <si>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</si>
  <si>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</si>
  <si>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</si>
  <si>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</si>
  <si>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</si>
  <si>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</si>
  <si>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</si>
  <si>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</si>
  <si>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</si>
  <si>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</si>
  <si>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</si>
  <si>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</si>
  <si>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</si>
  <si>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</si>
  <si>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</si>
  <si>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</si>
  <si>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</si>
  <si>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</si>
  <si>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</si>
  <si>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</si>
  <si>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</si>
  <si>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</si>
  <si>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</si>
  <si>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</si>
  <si>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</si>
  <si>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</si>
  <si>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</si>
  <si>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</si>
  <si>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</si>
  <si>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</si>
  <si>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</si>
  <si>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</si>
  <si>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</si>
  <si>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</si>
  <si>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</si>
  <si>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</si>
  <si>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</si>
  <si>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</si>
  <si>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</si>
  <si>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</si>
  <si>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</si>
  <si>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</si>
  <si>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</si>
  <si>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</si>
  <si>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</si>
  <si>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</si>
  <si>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</si>
  <si>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</si>
  <si>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</si>
  <si>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</si>
  <si>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</si>
  <si>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</si>
  <si>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</si>
  <si>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</si>
  <si>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</si>
  <si>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</si>
  <si>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</si>
  <si>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</si>
  <si>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</si>
  <si>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</si>
  <si>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</si>
  <si>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</si>
  <si>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</si>
  <si>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</si>
  <si>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</si>
  <si>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</si>
  <si>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</si>
  <si>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</si>
  <si>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</si>
  <si>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</si>
  <si>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</si>
  <si>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</si>
  <si>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</si>
  <si>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</si>
  <si>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</si>
  <si>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</si>
  <si>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</si>
  <si>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</si>
  <si>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</si>
  <si>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</si>
  <si>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</si>
  <si>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</si>
  <si>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</si>
  <si>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</si>
  <si>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</si>
  <si>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</si>
  <si>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</si>
  <si>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</si>
  <si>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</si>
  <si>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</si>
  <si>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</si>
  <si>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</si>
  <si>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</si>
  <si>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</si>
  <si>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</si>
  <si>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</si>
  <si>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</si>
  <si>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</si>
  <si>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</si>
  <si>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</si>
  <si>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</si>
  <si>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</si>
  <si>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</si>
  <si>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</si>
  <si>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</si>
  <si>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</si>
  <si>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</si>
  <si>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</si>
  <si>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</si>
  <si>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</si>
  <si>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</si>
  <si>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</si>
  <si>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</si>
  <si>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</si>
  <si>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</si>
  <si>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</si>
  <si>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</si>
  <si>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</si>
  <si>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</si>
  <si>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</si>
  <si>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</si>
  <si>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</si>
  <si>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</si>
  <si>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</si>
  <si>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</si>
  <si>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</si>
  <si>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</si>
  <si>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</si>
  <si>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</si>
  <si>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</si>
  <si>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</si>
  <si>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</si>
  <si>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</si>
  <si>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</si>
  <si>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</si>
  <si>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</si>
  <si>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</si>
  <si>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</si>
  <si>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</si>
  <si>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</si>
  <si>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</si>
  <si>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</si>
  <si>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</si>
  <si>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</si>
  <si>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</si>
  <si>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</si>
  <si>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</si>
  <si>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</si>
  <si>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</si>
  <si>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</si>
  <si>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</si>
  <si>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</si>
  <si>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</si>
  <si>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</si>
  <si>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</si>
  <si>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</si>
  <si>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</si>
  <si>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</si>
  <si>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</si>
  <si>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</si>
  <si>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</si>
  <si>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</si>
  <si>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</si>
  <si>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</si>
  <si>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</si>
  <si>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</si>
  <si>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</si>
  <si>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</si>
  <si>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</si>
  <si>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</si>
  <si>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</si>
  <si>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</si>
  <si>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</si>
  <si>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</si>
  <si>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</si>
  <si>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</si>
  <si>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</si>
  <si>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</si>
  <si>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</si>
  <si>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</si>
  <si>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</si>
  <si>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</si>
  <si>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</si>
  <si>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</si>
  <si>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</si>
  <si>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</si>
  <si>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</si>
  <si>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</si>
  <si>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</si>
  <si>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</si>
  <si>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</si>
  <si>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</si>
  <si>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</si>
  <si>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</si>
  <si>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</si>
  <si>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</si>
  <si>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</si>
  <si>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</si>
  <si>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</si>
  <si>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</si>
  <si>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</si>
  <si>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</si>
  <si>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</si>
  <si>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</si>
  <si>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</si>
  <si>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</si>
  <si>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</si>
  <si>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</si>
  <si>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</si>
  <si>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</si>
  <si>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</si>
  <si>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</si>
  <si>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</si>
  <si>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</si>
  <si>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</si>
  <si>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</si>
  <si>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</si>
  <si>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</si>
  <si>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</si>
  <si>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</si>
  <si>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</si>
  <si>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</si>
  <si>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</si>
  <si>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</si>
  <si>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</si>
  <si>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</si>
  <si>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</si>
  <si>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</si>
  <si>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</si>
  <si>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</si>
  <si>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</si>
  <si>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</si>
  <si>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</si>
  <si>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</si>
  <si>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</si>
  <si>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</si>
  <si>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</si>
  <si>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</si>
  <si>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</si>
  <si>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</si>
  <si>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</si>
  <si>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</si>
  <si>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</si>
  <si>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</si>
  <si>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</si>
  <si>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</si>
  <si>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</si>
  <si>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</si>
  <si>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</si>
  <si>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</si>
  <si>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</si>
  <si>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</si>
  <si>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</si>
  <si>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</si>
  <si>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</si>
  <si>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</si>
  <si>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</si>
  <si>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</si>
  <si>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</si>
  <si>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</si>
  <si>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</si>
  <si>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</si>
  <si>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</si>
  <si>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</si>
  <si>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</si>
  <si>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</si>
  <si>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</si>
  <si>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</si>
  <si>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</si>
  <si>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</si>
  <si>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</si>
  <si>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</si>
  <si>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</si>
  <si>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</si>
  <si>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</si>
  <si>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</si>
  <si>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</si>
  <si>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</si>
  <si>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</si>
  <si>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</si>
  <si>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</si>
  <si>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</si>
  <si>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</si>
  <si>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</si>
  <si>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</si>
  <si>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</si>
  <si>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</si>
  <si>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</si>
  <si>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</si>
  <si>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</si>
  <si>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</si>
  <si>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</si>
  <si>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</si>
  <si>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</si>
  <si>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</si>
  <si>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</si>
  <si>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</si>
  <si>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</si>
  <si>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</si>
  <si>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</si>
  <si>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</si>
  <si>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</si>
  <si>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</si>
  <si>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</si>
  <si>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</si>
  <si>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</si>
  <si>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</si>
  <si>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</si>
  <si>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</si>
  <si>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</si>
  <si>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</si>
  <si>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</si>
  <si>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</si>
  <si>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</si>
  <si>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</si>
  <si>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</si>
  <si>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</si>
  <si>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</si>
  <si>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</si>
  <si>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</si>
  <si>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</si>
  <si>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</si>
  <si>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</si>
  <si>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</si>
  <si>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</si>
  <si>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</si>
  <si>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</si>
  <si>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</si>
  <si>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</si>
  <si>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</si>
  <si>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</si>
  <si>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</si>
  <si>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</si>
  <si>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</si>
  <si>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</si>
  <si>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</si>
  <si>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</si>
  <si>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</si>
  <si>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</si>
  <si>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</si>
  <si>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</si>
  <si>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</si>
  <si>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</si>
  <si>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</si>
  <si>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</si>
  <si>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</si>
  <si>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</si>
  <si>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</si>
  <si>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</si>
  <si>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</si>
  <si>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</si>
  <si>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</si>
  <si>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</si>
  <si>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</si>
  <si>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</si>
  <si>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</si>
  <si>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</si>
  <si>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</si>
  <si>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</si>
  <si>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</si>
  <si>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</si>
  <si>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</si>
  <si>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</si>
  <si>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</si>
  <si>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</si>
  <si>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</si>
  <si>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</si>
  <si>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</si>
  <si>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</si>
  <si>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</si>
  <si>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</si>
  <si>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</si>
  <si>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</si>
  <si>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</si>
  <si>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</si>
  <si>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</si>
  <si>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</si>
  <si>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</si>
  <si>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</si>
  <si>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</si>
  <si>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</si>
  <si>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</si>
  <si>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</si>
  <si>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</si>
  <si>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</si>
  <si>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</si>
  <si>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</si>
  <si>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</si>
  <si>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</si>
  <si>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</si>
  <si>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</si>
  <si>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</si>
  <si>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</si>
  <si>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</si>
  <si>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</si>
  <si>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</si>
  <si>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</si>
  <si>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</si>
  <si>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</si>
  <si>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</si>
  <si>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</si>
  <si>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</si>
  <si>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</si>
  <si>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</si>
  <si>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</si>
  <si>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</si>
  <si>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</si>
  <si>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</si>
  <si>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</si>
  <si>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</si>
  <si>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</si>
  <si>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</si>
  <si>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</si>
  <si>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</si>
  <si>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</si>
  <si>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</si>
  <si>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</si>
  <si>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</si>
  <si>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</si>
  <si>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</si>
  <si>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</si>
  <si>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</si>
  <si>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</si>
  <si>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</si>
  <si>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</si>
  <si>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</si>
  <si>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</si>
  <si>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</si>
  <si>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</si>
  <si>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</si>
  <si>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</si>
  <si>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</si>
  <si>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</si>
  <si>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</si>
  <si>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</si>
  <si>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</si>
  <si>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</si>
  <si>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</si>
  <si>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</si>
  <si>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</si>
  <si>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</si>
  <si>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</si>
  <si>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</si>
  <si>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</si>
  <si>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</si>
  <si>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</si>
  <si>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</si>
  <si>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</si>
  <si>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</si>
  <si>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</si>
  <si>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</si>
  <si>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</si>
  <si>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</si>
  <si>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</si>
  <si>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</si>
  <si>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</si>
  <si>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</si>
  <si>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</si>
  <si>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</si>
  <si>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</si>
  <si>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</si>
  <si>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</si>
  <si>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</si>
  <si>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</si>
  <si>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</si>
  <si>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</si>
  <si>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</si>
  <si>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</si>
  <si>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</si>
  <si>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</si>
  <si>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</si>
  <si>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</si>
  <si>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</si>
  <si>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</si>
  <si>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</si>
  <si>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</si>
  <si>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</si>
  <si>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</si>
  <si>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</si>
  <si>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</si>
  <si>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</si>
  <si>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</si>
  <si>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</si>
  <si>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</si>
  <si>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</si>
  <si>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</si>
  <si>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</si>
  <si>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</si>
  <si>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</si>
  <si>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</si>
  <si>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</si>
  <si>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</si>
  <si>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</si>
  <si>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</si>
  <si>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</si>
  <si>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</si>
  <si>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</si>
  <si>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</si>
  <si>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</si>
  <si>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</si>
  <si>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</si>
  <si>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</si>
  <si>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</si>
  <si>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</si>
  <si>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</si>
  <si>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</si>
  <si>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</si>
  <si>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</si>
  <si>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</si>
  <si>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</si>
  <si>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</si>
  <si>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</si>
  <si>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</si>
  <si>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</si>
  <si>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</si>
  <si>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</si>
  <si>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</si>
  <si>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</si>
  <si>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</si>
  <si>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</si>
  <si>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</si>
  <si>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</si>
  <si>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</si>
  <si>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</si>
  <si>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</si>
  <si>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</si>
  <si>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</si>
  <si>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</si>
  <si>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</si>
  <si>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</si>
  <si>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</si>
  <si>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</si>
  <si>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</si>
  <si>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</si>
  <si>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</si>
  <si>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</si>
  <si>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</si>
  <si>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</si>
  <si>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</si>
  <si>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</si>
  <si>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</si>
  <si>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</si>
  <si>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</si>
  <si>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</si>
  <si>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</si>
  <si>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</si>
  <si>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</si>
  <si>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</si>
  <si>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</si>
  <si>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</si>
  <si>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</si>
  <si>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</si>
  <si>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</si>
  <si>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</si>
  <si>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</si>
  <si>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</si>
  <si>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</si>
  <si>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</si>
  <si>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</si>
  <si>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</si>
  <si>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</si>
  <si>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</si>
  <si>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</si>
  <si>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</si>
  <si>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</si>
  <si>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</si>
  <si>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</si>
  <si>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</si>
  <si>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</si>
  <si>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</si>
  <si>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</si>
  <si>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</si>
  <si>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</si>
  <si>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</si>
  <si>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</si>
  <si>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</si>
  <si>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</si>
  <si>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</si>
  <si>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</si>
  <si>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</si>
  <si>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</si>
  <si>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</si>
  <si>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</si>
  <si>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</si>
  <si>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</si>
  <si>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</si>
  <si>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</si>
  <si>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</si>
  <si>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</si>
  <si>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</si>
  <si>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</si>
  <si>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</si>
  <si>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</si>
  <si>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</si>
  <si>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</si>
  <si>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</si>
  <si>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</si>
  <si>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</si>
  <si>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</si>
  <si>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</si>
  <si>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</si>
  <si>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</si>
  <si>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</si>
  <si>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</si>
  <si>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</si>
  <si>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</si>
  <si>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</si>
  <si>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</si>
  <si>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</si>
  <si>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</si>
  <si>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</si>
  <si>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</si>
  <si>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</si>
  <si>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</si>
  <si>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</si>
  <si>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</si>
  <si>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</si>
  <si>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</si>
  <si>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</si>
  <si>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</si>
  <si>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</si>
  <si>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</si>
  <si>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</si>
  <si>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</si>
  <si>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</si>
  <si>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</si>
  <si>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</si>
  <si>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</si>
  <si>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</si>
  <si>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</si>
  <si>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</si>
  <si>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</si>
  <si>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</si>
  <si>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</si>
  <si>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</si>
  <si>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</si>
  <si>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</si>
  <si>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</si>
  <si>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</si>
  <si>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</si>
  <si>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</si>
  <si>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</si>
  <si>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</si>
  <si>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</si>
  <si>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</si>
  <si>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</si>
  <si>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</si>
  <si>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</si>
  <si>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</si>
  <si>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</si>
  <si>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</si>
  <si>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</si>
  <si>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</si>
  <si>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</si>
  <si>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</si>
  <si>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</si>
  <si>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</si>
  <si>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</si>
  <si>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</si>
  <si>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</si>
  <si>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</si>
  <si>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</si>
  <si>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</si>
  <si>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</si>
  <si>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</si>
  <si>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</si>
  <si>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</si>
  <si>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</si>
  <si>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</si>
  <si>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</si>
  <si>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</si>
  <si>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</si>
  <si>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</si>
  <si>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</si>
  <si>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</si>
  <si>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</si>
  <si>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</si>
  <si>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</si>
  <si>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</si>
  <si>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</si>
  <si>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</si>
  <si>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</si>
  <si>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</si>
  <si>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</si>
  <si>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</si>
  <si>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</si>
  <si>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</si>
  <si>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</si>
  <si>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</si>
  <si>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</si>
  <si>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</si>
  <si>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</si>
  <si>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</si>
  <si>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</si>
  <si>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</si>
  <si>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</si>
  <si>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</si>
  <si>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</si>
  <si>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</si>
  <si>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</si>
  <si>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</si>
  <si>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</si>
  <si>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</si>
  <si>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</si>
  <si>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</si>
  <si>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</si>
  <si>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</si>
  <si>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</si>
  <si>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</si>
  <si>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</si>
  <si>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</si>
  <si>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</si>
  <si>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</si>
  <si>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</si>
  <si>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</si>
  <si>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</si>
  <si>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</si>
  <si>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</si>
  <si>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</si>
  <si>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</si>
  <si>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</si>
  <si>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</si>
  <si>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</si>
  <si>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</si>
  <si>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</si>
  <si>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</si>
  <si>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</si>
  <si>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</si>
  <si>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</si>
  <si>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</si>
  <si>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</si>
  <si>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</si>
  <si>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</si>
  <si>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</si>
  <si>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</si>
  <si>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</si>
  <si>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</si>
  <si>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</si>
  <si>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</si>
  <si>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</si>
  <si>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</si>
  <si>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</si>
  <si>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</si>
  <si>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</si>
  <si>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</si>
  <si>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</si>
  <si>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</si>
  <si>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</si>
  <si>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</si>
  <si>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</si>
  <si>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</si>
  <si>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</si>
  <si>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</si>
  <si>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</si>
  <si>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</si>
  <si>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</si>
  <si>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</si>
  <si>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</si>
  <si>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</si>
  <si>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</si>
  <si>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</si>
  <si>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</si>
  <si>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</si>
  <si>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</si>
  <si>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</si>
  <si>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</si>
  <si>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</si>
  <si>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</si>
  <si>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</si>
  <si>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</si>
  <si>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</si>
  <si>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</si>
  <si>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</si>
  <si>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</si>
  <si>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</si>
  <si>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</si>
  <si>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</si>
  <si>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</si>
  <si>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</si>
  <si>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</si>
  <si>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</si>
  <si>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</si>
  <si>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</si>
  <si>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</si>
  <si>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</si>
  <si>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</si>
  <si>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</si>
  <si>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</si>
  <si>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</si>
  <si>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</si>
  <si>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</si>
  <si>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</si>
  <si>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</si>
  <si>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</si>
  <si>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</si>
  <si>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</si>
  <si>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</si>
  <si>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</si>
  <si>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</si>
  <si>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</si>
  <si>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</si>
  <si>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</si>
  <si>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</si>
  <si>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</si>
  <si>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</si>
  <si>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</si>
  <si>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</si>
  <si>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</si>
  <si>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</si>
  <si>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</si>
  <si>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</si>
  <si>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</si>
  <si>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</si>
  <si>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</si>
  <si>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</si>
  <si>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</si>
  <si>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</si>
  <si>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</si>
  <si>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</si>
  <si>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</si>
  <si>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</si>
  <si>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</si>
  <si>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</si>
  <si>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</si>
  <si>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</si>
  <si>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</si>
  <si>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</si>
  <si>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</si>
  <si>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</si>
  <si>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</si>
  <si>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</si>
  <si>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</si>
  <si>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</si>
  <si>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</si>
  <si>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</si>
  <si>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</si>
  <si>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</si>
  <si>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</si>
  <si>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</si>
  <si>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</si>
  <si>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</si>
  <si>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</si>
  <si>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</si>
  <si>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</si>
  <si>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</si>
  <si>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</si>
  <si>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</si>
  <si>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</si>
  <si>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</si>
  <si>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</si>
  <si>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</si>
  <si>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</si>
  <si>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</si>
  <si>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</si>
  <si>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</si>
  <si>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</si>
  <si>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</si>
  <si>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</si>
  <si>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</si>
  <si>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</si>
  <si>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</si>
  <si>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</si>
  <si>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</si>
  <si>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</si>
  <si>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</si>
  <si>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</si>
  <si>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</si>
  <si>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</si>
  <si>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</si>
  <si>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</si>
  <si>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</si>
  <si>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</si>
  <si>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</si>
  <si>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</si>
  <si>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</si>
  <si>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</si>
  <si>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</si>
  <si>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</si>
  <si>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</si>
  <si>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</si>
  <si>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</si>
  <si>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</si>
  <si>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</si>
  <si>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</si>
  <si>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</si>
  <si>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</si>
  <si>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</si>
  <si>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</si>
  <si>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</si>
  <si>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</si>
  <si>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</si>
  <si>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</si>
  <si>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</si>
  <si>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</si>
  <si>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</si>
  <si>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</si>
  <si>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</si>
  <si>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</si>
  <si>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</si>
  <si>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</si>
  <si>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</si>
  <si>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</si>
  <si>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</si>
  <si>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</si>
  <si>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</si>
  <si>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</si>
  <si>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</si>
  <si>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</si>
  <si>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</si>
  <si>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</si>
  <si>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</si>
  <si>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</si>
  <si>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</si>
  <si>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</si>
  <si>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</si>
  <si>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</si>
  <si>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</si>
  <si>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</si>
  <si>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</si>
  <si>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</si>
  <si>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</si>
  <si>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</si>
  <si>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</si>
  <si>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</si>
  <si>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</si>
  <si>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</si>
  <si>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</si>
  <si>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</si>
  <si>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</si>
  <si>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</si>
  <si>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</si>
  <si>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</si>
  <si>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</si>
  <si>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</si>
  <si>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</si>
  <si>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</si>
  <si>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</si>
  <si>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</si>
  <si>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</si>
  <si>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</si>
  <si>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</si>
  <si>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</si>
  <si>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</si>
  <si>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</si>
  <si>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</si>
  <si>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</si>
  <si>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</si>
  <si>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</si>
  <si>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</si>
  <si>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</si>
  <si>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</si>
  <si>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</si>
  <si>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</si>
  <si>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</si>
  <si>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</si>
  <si>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</si>
  <si>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</si>
  <si>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</si>
  <si>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</si>
  <si>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</si>
  <si>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</si>
  <si>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</si>
  <si>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</si>
  <si>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</si>
  <si>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</si>
  <si>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</si>
  <si>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</si>
  <si>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</si>
  <si>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</si>
  <si>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</si>
  <si>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</si>
  <si>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</si>
  <si>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</si>
  <si>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</si>
  <si>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</si>
  <si>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</si>
  <si>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</si>
  <si>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</si>
  <si>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</si>
  <si>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</si>
  <si>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</si>
  <si>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</si>
  <si>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</si>
  <si>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</si>
  <si>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</si>
  <si>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</si>
  <si>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</si>
  <si>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</si>
  <si>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</si>
  <si>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</si>
  <si>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</si>
  <si>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</si>
  <si>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</si>
  <si>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</si>
  <si>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</si>
  <si>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</si>
  <si>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</si>
  <si>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</si>
  <si>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</si>
  <si>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</si>
  <si>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</si>
  <si>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</si>
  <si>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</si>
  <si>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</si>
  <si>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</si>
  <si>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</si>
  <si>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</si>
  <si>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</si>
  <si>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</si>
  <si>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</si>
  <si>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</si>
  <si>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</si>
  <si>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</si>
  <si>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</si>
  <si>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</si>
  <si>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</si>
  <si>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</si>
  <si>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</si>
  <si>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</si>
  <si>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</si>
  <si>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</si>
  <si>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</si>
  <si>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</si>
  <si>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</si>
  <si>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</si>
  <si>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</si>
  <si>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</si>
  <si>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</si>
  <si>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</si>
  <si>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</si>
  <si>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</si>
  <si>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</si>
  <si>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</si>
  <si>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</si>
  <si>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</si>
  <si>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</si>
  <si>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</si>
  <si>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</si>
  <si>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</si>
  <si>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</si>
  <si>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</si>
  <si>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</si>
  <si>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</si>
  <si>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</si>
  <si>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</si>
  <si>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</si>
  <si>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</si>
  <si>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</si>
  <si>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</si>
  <si>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</si>
  <si>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</si>
  <si>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</si>
  <si>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</si>
  <si>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</si>
  <si>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</si>
  <si>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</si>
  <si>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</si>
  <si>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</si>
  <si>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</si>
  <si>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</si>
  <si>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</si>
  <si>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</si>
  <si>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</si>
  <si>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</si>
  <si>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</si>
  <si>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</si>
  <si>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</si>
  <si>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</si>
  <si>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</si>
  <si>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</si>
  <si>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</si>
  <si>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</si>
  <si>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</si>
  <si>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</si>
  <si>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</si>
  <si>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</si>
  <si>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</si>
  <si>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</si>
  <si>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</si>
  <si>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</si>
  <si>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</si>
  <si>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</si>
  <si>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</si>
  <si>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</si>
  <si>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</si>
  <si>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</si>
  <si>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</si>
  <si>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</si>
  <si>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</si>
  <si>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</si>
  <si>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</si>
  <si>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</si>
  <si>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</si>
  <si>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</si>
  <si>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</si>
  <si>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</si>
  <si>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</si>
  <si>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</si>
  <si>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</si>
  <si>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</si>
  <si>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</si>
  <si>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</si>
  <si>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</si>
  <si>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</si>
  <si>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</si>
  <si>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</si>
  <si>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</si>
  <si>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</si>
  <si>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</si>
  <si>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</si>
  <si>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</si>
  <si>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</si>
  <si>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</si>
  <si>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</si>
  <si>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</si>
  <si>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</si>
  <si>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</si>
  <si>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</si>
  <si>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</si>
  <si>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</si>
  <si>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</si>
  <si>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</si>
  <si>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</si>
  <si>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</si>
  <si>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</si>
  <si>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</si>
  <si>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</si>
  <si>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</si>
  <si>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</si>
  <si>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</si>
  <si>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</si>
  <si>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</si>
  <si>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</si>
  <si>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</si>
  <si>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</si>
  <si>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</si>
  <si>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</si>
  <si>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</si>
  <si>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</si>
  <si>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</si>
  <si>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</si>
  <si>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</si>
  <si>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</si>
  <si>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</si>
  <si>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</si>
  <si>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</si>
  <si>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</si>
  <si>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</si>
  <si>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</si>
  <si>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</si>
  <si>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</si>
  <si>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</si>
  <si>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</si>
  <si>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</si>
  <si>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</si>
  <si>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</si>
  <si>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</si>
  <si>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</si>
  <si>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</si>
  <si>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</si>
  <si>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</si>
  <si>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</si>
  <si>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</si>
  <si>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</si>
  <si>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</si>
  <si>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</si>
  <si>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</si>
  <si>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</si>
  <si>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</si>
  <si>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</si>
  <si>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</si>
  <si>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</si>
  <si>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</si>
  <si>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</si>
  <si>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</si>
  <si>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</si>
  <si>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</si>
  <si>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</si>
  <si>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</si>
  <si>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</si>
  <si>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</si>
  <si>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</si>
  <si>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</si>
  <si>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</si>
  <si>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</si>
  <si>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</si>
  <si>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</si>
  <si>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</si>
  <si>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</si>
  <si>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</si>
  <si>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</si>
  <si>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</si>
  <si>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</si>
  <si>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</si>
  <si>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</si>
  <si>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</si>
  <si>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</si>
  <si>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</si>
  <si>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</si>
  <si>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</si>
  <si>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</si>
  <si>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</si>
  <si>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</si>
  <si>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</si>
  <si>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</si>
  <si>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</si>
  <si>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</si>
  <si>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</si>
  <si>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</si>
  <si>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</si>
  <si>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</si>
  <si>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</si>
  <si>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</si>
  <si>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</si>
  <si>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</si>
  <si>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</si>
  <si>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</si>
  <si>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</si>
  <si>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</si>
  <si>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</si>
  <si>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</si>
  <si>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</si>
  <si>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</si>
  <si>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</si>
  <si>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</si>
  <si>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</si>
  <si>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</si>
  <si>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</si>
  <si>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</si>
  <si>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</si>
  <si>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</si>
  <si>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</si>
  <si>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</si>
  <si>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</si>
  <si>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</si>
  <si>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</si>
  <si>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</si>
  <si>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</si>
  <si>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</si>
  <si>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</si>
  <si>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</si>
  <si>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</si>
  <si>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</si>
  <si>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</si>
  <si>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</si>
  <si>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</si>
  <si>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</si>
  <si>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</si>
  <si>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</si>
  <si>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</si>
  <si>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</si>
  <si>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</si>
  <si>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</si>
  <si>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</si>
  <si>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</si>
  <si>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</si>
  <si>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</si>
  <si>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</si>
  <si>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</si>
  <si>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</si>
  <si>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</si>
  <si>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</si>
  <si>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</si>
  <si>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</si>
  <si>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</si>
  <si>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</si>
  <si>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</si>
  <si>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</si>
  <si>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</si>
  <si>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</si>
  <si>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</si>
  <si>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</si>
  <si>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</si>
  <si>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</si>
  <si>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</si>
  <si>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</si>
  <si>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</si>
  <si>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</si>
  <si>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</si>
  <si>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</si>
  <si>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</si>
  <si>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</si>
  <si>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</si>
  <si>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</si>
  <si>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</si>
  <si>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</si>
  <si>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</si>
  <si>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</si>
  <si>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</si>
  <si>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</si>
  <si>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</si>
  <si>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</si>
  <si>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</si>
  <si>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</si>
  <si>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</si>
  <si>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</si>
  <si>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</si>
  <si>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</si>
  <si>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</si>
  <si>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</si>
  <si>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</si>
  <si>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</si>
  <si>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</si>
  <si>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</si>
  <si>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</si>
  <si>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</si>
  <si>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</si>
  <si>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</si>
  <si>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</si>
  <si>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</si>
  <si>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</si>
  <si>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</si>
  <si>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</si>
  <si>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</si>
  <si>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</si>
  <si>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</si>
  <si>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</si>
  <si>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</si>
  <si>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</si>
  <si>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</si>
  <si>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</si>
  <si>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</si>
  <si>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</si>
  <si>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</si>
  <si>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</si>
  <si>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</si>
  <si>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</si>
  <si>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</si>
  <si>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</si>
  <si>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</si>
  <si>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</si>
  <si>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</si>
  <si>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</si>
  <si>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</si>
  <si>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</si>
  <si>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</si>
  <si>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</si>
  <si>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</si>
  <si>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</si>
  <si>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</si>
  <si>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</si>
  <si>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</si>
  <si>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</si>
  <si>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</si>
  <si>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</si>
  <si>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</si>
  <si>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</si>
  <si>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</si>
  <si>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</si>
  <si>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</si>
  <si>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</si>
  <si>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</si>
  <si>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</si>
  <si>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</si>
  <si>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</si>
  <si>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</si>
  <si>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</si>
  <si>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</si>
  <si>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</si>
  <si>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</si>
  <si>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</si>
  <si>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</si>
  <si>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</si>
  <si>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</si>
  <si>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</si>
  <si>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</si>
  <si>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</si>
  <si>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</si>
  <si>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</si>
  <si>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</si>
  <si>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</si>
  <si>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</si>
  <si>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</si>
  <si>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</si>
  <si>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</si>
  <si>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</si>
  <si>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</si>
  <si>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</si>
  <si>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</si>
  <si>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</si>
  <si>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</si>
  <si>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</si>
  <si>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</si>
  <si>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</si>
  <si>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</si>
  <si>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</si>
  <si>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</si>
  <si>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</si>
  <si>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</si>
  <si>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</si>
  <si>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</si>
  <si>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</si>
  <si>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</si>
  <si>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</si>
  <si>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</si>
  <si>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</si>
  <si>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</si>
  <si>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</si>
  <si>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</si>
  <si>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</si>
  <si>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</si>
  <si>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</si>
  <si>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</si>
  <si>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</si>
  <si>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</si>
  <si>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</si>
  <si>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</si>
  <si>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</si>
  <si>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</si>
  <si>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</si>
  <si>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</si>
  <si>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</si>
  <si>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</si>
  <si>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</si>
  <si>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</si>
  <si>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</si>
  <si>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</si>
  <si>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</si>
  <si>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</si>
  <si>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</si>
  <si>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</si>
  <si>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</si>
  <si>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</si>
  <si>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</si>
  <si>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</si>
  <si>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</si>
  <si>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</si>
  <si>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</si>
  <si>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</si>
  <si>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</si>
  <si>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</si>
  <si>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</si>
  <si>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</si>
  <si>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</si>
  <si>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</si>
  <si>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</si>
  <si>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</si>
  <si>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</si>
  <si>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</si>
  <si>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</si>
  <si>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</si>
  <si>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</si>
  <si>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</si>
  <si>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</si>
  <si>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</si>
  <si>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</si>
  <si>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</si>
  <si>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</si>
  <si>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</si>
  <si>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</si>
  <si>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</si>
  <si>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</si>
  <si>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</si>
  <si>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</si>
  <si>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</si>
  <si>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</si>
  <si>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</si>
  <si>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</si>
  <si>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</si>
  <si>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</si>
  <si>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</si>
  <si>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</si>
  <si>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</si>
  <si>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</si>
  <si>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</si>
  <si>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</si>
  <si>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</si>
  <si>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</si>
  <si>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</si>
  <si>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</si>
  <si>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</si>
  <si>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</si>
  <si>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</si>
  <si>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</si>
  <si>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</si>
  <si>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</si>
  <si>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</si>
  <si>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</si>
  <si>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</si>
  <si>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</si>
  <si>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</si>
  <si>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</si>
  <si>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</si>
  <si>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</si>
  <si>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</si>
  <si>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</si>
  <si>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</si>
  <si>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</si>
  <si>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</si>
  <si>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</si>
  <si>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</si>
  <si>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</si>
  <si>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</si>
  <si>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</si>
  <si>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</si>
  <si>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</si>
  <si>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</si>
  <si>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</si>
  <si>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</si>
  <si>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</si>
  <si>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</si>
  <si>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</si>
  <si>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</si>
  <si>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</si>
  <si>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</si>
  <si>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</si>
  <si>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</si>
  <si>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</si>
  <si>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</si>
  <si>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</si>
  <si>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</si>
  <si>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</si>
  <si>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</si>
  <si>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</si>
  <si>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</si>
  <si>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</si>
  <si>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</si>
  <si>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</si>
  <si>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</si>
  <si>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</si>
  <si>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</si>
  <si>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</si>
  <si>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</si>
  <si>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</si>
  <si>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</si>
  <si>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</si>
  <si>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</si>
  <si>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</si>
  <si>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</si>
  <si>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</si>
  <si>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</si>
  <si>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</si>
  <si>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</si>
  <si>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</si>
  <si>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</si>
  <si>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</si>
  <si>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</si>
  <si>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</si>
  <si>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</si>
  <si>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</si>
  <si>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</si>
  <si>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</si>
  <si>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</si>
  <si>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</si>
  <si>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</si>
  <si>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</si>
  <si>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</si>
  <si>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</si>
  <si>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</si>
  <si>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</si>
  <si>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</si>
  <si>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</si>
  <si>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</si>
  <si>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</si>
  <si>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</si>
  <si>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</si>
  <si>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</si>
  <si>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</si>
  <si>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</si>
  <si>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</si>
  <si>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</si>
  <si>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</si>
  <si>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</si>
  <si>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</si>
  <si>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</si>
  <si>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</si>
  <si>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</si>
  <si>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</si>
  <si>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</si>
  <si>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</si>
  <si>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</si>
  <si>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</si>
  <si>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</si>
  <si>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</si>
  <si>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</si>
  <si>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</si>
  <si>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</si>
  <si>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</si>
  <si>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</si>
  <si>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</si>
  <si>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</si>
  <si>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</si>
  <si>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</si>
  <si>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</si>
  <si>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</si>
  <si>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</si>
  <si>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</si>
  <si>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</si>
  <si>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</si>
  <si>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</si>
  <si>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</si>
  <si>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</si>
  <si>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</si>
  <si>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</si>
  <si>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</si>
  <si>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</si>
  <si>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</si>
  <si>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</si>
  <si>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</si>
  <si>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</si>
  <si>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</si>
  <si>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</si>
  <si>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</si>
  <si>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</si>
  <si>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</si>
  <si>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</si>
  <si>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</si>
  <si>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</si>
  <si>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</si>
  <si>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</si>
  <si>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</si>
  <si>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</si>
  <si>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</si>
  <si>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</si>
  <si>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</si>
  <si>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</si>
  <si>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</si>
  <si>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</si>
  <si>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</si>
  <si>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</si>
  <si>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</si>
  <si>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</si>
  <si>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</si>
  <si>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</si>
  <si>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</si>
  <si>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</si>
  <si>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</si>
  <si>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</si>
  <si>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</si>
  <si>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</si>
  <si>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</si>
  <si>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</si>
  <si>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</si>
  <si>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</si>
  <si>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</si>
  <si>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</si>
  <si>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</si>
  <si>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</si>
  <si>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</si>
  <si>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</si>
  <si>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</si>
  <si>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</si>
  <si>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</si>
  <si>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</si>
  <si>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</si>
  <si>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</si>
  <si>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</si>
  <si>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</si>
  <si>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</si>
  <si>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</si>
  <si>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</si>
  <si>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</si>
  <si>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</si>
  <si>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</si>
  <si>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</si>
  <si>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</si>
  <si>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</si>
  <si>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</si>
  <si>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</si>
  <si>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</si>
  <si>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</si>
  <si>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</si>
  <si>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</si>
  <si>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</si>
  <si>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</si>
  <si>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</si>
  <si>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</si>
  <si>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</si>
  <si>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</si>
  <si>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</si>
  <si>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</si>
  <si>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</si>
  <si>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</si>
  <si>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</si>
  <si>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</si>
  <si>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</si>
  <si>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</si>
  <si>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</si>
  <si>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</si>
  <si>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</si>
  <si>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</si>
  <si>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</si>
  <si>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</si>
  <si>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</si>
  <si>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</si>
  <si>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</si>
  <si>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</si>
  <si>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</si>
  <si>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</si>
  <si>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</si>
  <si>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</si>
  <si>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</si>
  <si>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</si>
  <si>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</si>
  <si>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</si>
  <si>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</si>
  <si>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</si>
  <si>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</si>
  <si>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</si>
  <si>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</si>
  <si>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</si>
  <si>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</si>
  <si>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</si>
  <si>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</si>
  <si>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</si>
  <si>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</si>
  <si>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</si>
  <si>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</si>
  <si>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</si>
  <si>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</si>
  <si>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</si>
  <si>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</si>
  <si>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</si>
  <si>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</si>
  <si>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</si>
  <si>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</si>
  <si>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</si>
  <si>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</si>
  <si>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</si>
  <si>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</si>
  <si>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</si>
  <si>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</si>
  <si>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</si>
  <si>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</si>
  <si>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</si>
  <si>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</si>
  <si>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</si>
  <si>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</si>
  <si>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</si>
  <si>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</si>
  <si>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</si>
  <si>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</si>
  <si>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</si>
  <si>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</si>
  <si>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</si>
  <si>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</si>
  <si>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</si>
  <si>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</si>
  <si>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</si>
  <si>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</si>
  <si>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</si>
  <si>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</si>
  <si>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</si>
  <si>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</si>
  <si>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</si>
  <si>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</si>
  <si>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</si>
  <si>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</si>
  <si>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</si>
  <si>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</si>
  <si>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</si>
  <si>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</si>
  <si>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</si>
  <si>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</si>
  <si>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</si>
  <si>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</si>
  <si>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</si>
  <si>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</si>
  <si>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</si>
  <si>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</si>
  <si>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</si>
  <si>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</si>
  <si>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</si>
  <si>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</si>
  <si>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</si>
  <si>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</si>
  <si>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</si>
  <si>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</si>
  <si>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</si>
  <si>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</si>
  <si>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</si>
  <si>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</si>
  <si>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</si>
  <si>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</si>
  <si>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</si>
  <si>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</si>
  <si>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</si>
  <si>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</si>
  <si>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</si>
  <si>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</si>
  <si>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</si>
  <si>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</si>
  <si>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</si>
  <si>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</si>
  <si>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</si>
  <si>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</si>
  <si>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</si>
  <si>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</si>
  <si>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</si>
  <si>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</si>
  <si>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</si>
  <si>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</si>
  <si>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</si>
  <si>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</si>
  <si>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</si>
  <si>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</si>
  <si>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</si>
  <si>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</si>
  <si>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</si>
  <si>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</si>
  <si>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</si>
  <si>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</si>
  <si>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</si>
  <si>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</si>
  <si>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</si>
  <si>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</si>
  <si>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</si>
  <si>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</si>
  <si>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</si>
  <si>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</si>
  <si>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</si>
  <si>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</si>
  <si>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</si>
  <si>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</si>
  <si>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</si>
  <si>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</si>
  <si>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</si>
  <si>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</si>
  <si>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</si>
  <si>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</si>
  <si>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</si>
  <si>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</si>
  <si>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</si>
  <si>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</si>
  <si>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</si>
  <si>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</si>
  <si>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</si>
  <si>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</si>
  <si>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</si>
  <si>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</si>
  <si>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</si>
  <si>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</si>
  <si>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</si>
  <si>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</si>
  <si>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</si>
  <si>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</si>
  <si>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</si>
  <si>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</si>
  <si>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</si>
  <si>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</si>
  <si>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</si>
  <si>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</si>
  <si>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</si>
  <si>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</si>
  <si>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</si>
  <si>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</si>
  <si>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</si>
  <si>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</si>
  <si>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</si>
  <si>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</si>
  <si>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</si>
  <si>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</si>
  <si>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</si>
  <si>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</si>
  <si>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</si>
  <si>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</si>
  <si>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</si>
  <si>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</si>
  <si>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</si>
  <si>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</si>
  <si>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</si>
  <si>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</si>
  <si>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</si>
  <si>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</si>
  <si>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</si>
  <si>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</si>
  <si>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</si>
  <si>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</si>
  <si>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</si>
  <si>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</si>
  <si>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</si>
  <si>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</si>
  <si>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</si>
  <si>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</si>
  <si>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</si>
  <si>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</si>
  <si>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</si>
  <si>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</si>
  <si>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</si>
  <si>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</si>
  <si>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</si>
  <si>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</si>
  <si>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</si>
  <si>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</si>
  <si>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</si>
  <si>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</si>
  <si>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</si>
  <si>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</si>
  <si>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</si>
  <si>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</si>
  <si>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</si>
  <si>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</si>
  <si>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</si>
  <si>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</si>
  <si>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</si>
  <si>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</si>
  <si>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</si>
  <si>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</si>
  <si>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</si>
  <si>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</si>
  <si>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</si>
  <si>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</si>
  <si>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</si>
  <si>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</si>
  <si>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</si>
  <si>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</si>
  <si>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</si>
  <si>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</si>
  <si>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</si>
  <si>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</si>
  <si>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</si>
  <si>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</si>
  <si>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</si>
  <si>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</si>
  <si>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</si>
  <si>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</si>
  <si>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</si>
  <si>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</si>
  <si>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</si>
  <si>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</si>
  <si>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</si>
  <si>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</si>
  <si>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</si>
  <si>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</si>
  <si>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</si>
  <si>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</si>
  <si>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</si>
  <si>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</si>
  <si>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</si>
  <si>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</si>
  <si>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</si>
  <si>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</si>
  <si>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</si>
  <si>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</si>
  <si>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</si>
  <si>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</si>
  <si>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</si>
  <si>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</si>
  <si>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</si>
  <si>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</si>
  <si>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</si>
  <si>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</si>
  <si>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</si>
  <si>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</si>
  <si>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</si>
  <si>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</si>
  <si>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</si>
  <si>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</si>
  <si>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</si>
  <si>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</si>
  <si>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</si>
  <si>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</si>
  <si>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</si>
  <si>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</si>
  <si>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</si>
  <si>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</si>
  <si>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</si>
  <si>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</si>
  <si>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</si>
  <si>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</si>
  <si>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</si>
  <si>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</si>
  <si>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</si>
  <si>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</si>
  <si>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</si>
  <si>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</si>
  <si>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</si>
  <si>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</si>
  <si>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</si>
  <si>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</si>
  <si>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</si>
  <si>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</si>
  <si>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</si>
  <si>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</si>
  <si>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</si>
  <si>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</si>
  <si>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</si>
  <si>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</si>
  <si>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</si>
  <si>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</si>
  <si>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</si>
  <si>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</si>
  <si>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</si>
  <si>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</si>
  <si>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</si>
  <si>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</si>
  <si>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</si>
  <si>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</si>
  <si>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</si>
  <si>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</si>
  <si>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</si>
  <si>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</si>
  <si>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</si>
  <si>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</si>
  <si>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</si>
  <si>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</si>
  <si>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</si>
  <si>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</si>
  <si>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</si>
  <si>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</si>
  <si>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</si>
  <si>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</si>
  <si>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</si>
  <si>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</si>
  <si>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</si>
  <si>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</si>
  <si>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</si>
  <si>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</si>
  <si>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</si>
  <si>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</si>
  <si>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</si>
  <si>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</si>
  <si>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</si>
  <si>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</si>
  <si>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</si>
  <si>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</si>
  <si>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</si>
  <si>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</si>
  <si>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</si>
  <si>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</si>
  <si>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</si>
  <si>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</si>
  <si>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</si>
  <si>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</si>
  <si>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</si>
  <si>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</si>
  <si>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</si>
  <si>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</si>
  <si>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</si>
  <si>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</si>
  <si>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</si>
  <si>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</si>
  <si>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</si>
  <si>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</si>
  <si>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</si>
  <si>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</si>
  <si>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</si>
  <si>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</si>
  <si>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</si>
  <si>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</si>
  <si>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</si>
  <si>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</si>
  <si>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</si>
  <si>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</si>
  <si>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</si>
  <si>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</si>
  <si>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</si>
  <si>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</si>
  <si>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</si>
  <si>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</si>
  <si>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</si>
  <si>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</si>
  <si>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</si>
  <si>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</si>
  <si>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</si>
  <si>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</si>
  <si>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</si>
  <si>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</si>
  <si>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</si>
  <si>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</si>
  <si>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</si>
  <si>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</si>
  <si>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</si>
  <si>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</si>
  <si>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</si>
  <si>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</si>
  <si>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</si>
  <si>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</si>
  <si>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</si>
  <si>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</si>
  <si>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</si>
  <si>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</si>
  <si>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</si>
  <si>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</si>
  <si>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</si>
  <si>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</si>
  <si>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</si>
  <si>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</si>
  <si>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</si>
  <si>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</si>
  <si>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</si>
  <si>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</si>
  <si>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</si>
  <si>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</si>
  <si>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</si>
  <si>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</si>
  <si>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</si>
  <si>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</si>
  <si>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</si>
  <si>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</si>
  <si>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</si>
  <si>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</si>
  <si>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</si>
  <si>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</si>
  <si>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</si>
  <si>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</si>
  <si>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</si>
  <si>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</si>
  <si>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</si>
  <si>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</si>
  <si>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</si>
  <si>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</si>
  <si>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</si>
  <si>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</si>
  <si>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</si>
  <si>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</si>
  <si>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</si>
  <si>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</si>
  <si>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</si>
  <si>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</si>
  <si>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</si>
  <si>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</si>
  <si>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</si>
  <si>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</si>
  <si>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</si>
  <si>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</si>
  <si>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</si>
  <si>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</si>
  <si>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</si>
  <si>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</si>
  <si>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</si>
  <si>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</si>
  <si>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</si>
  <si>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</si>
  <si>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</si>
  <si>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</si>
  <si>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</si>
  <si>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</si>
  <si>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</si>
  <si>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</si>
  <si>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</si>
  <si>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</si>
  <si>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</si>
  <si>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</si>
  <si>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</si>
  <si>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</si>
  <si>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</si>
  <si>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</si>
  <si>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</si>
  <si>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</si>
  <si>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</si>
  <si>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</si>
  <si>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</si>
  <si>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</si>
  <si>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</si>
  <si>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</si>
  <si>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</si>
  <si>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</si>
  <si>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</si>
  <si>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</si>
  <si>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</si>
  <si>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</si>
  <si>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</si>
  <si>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</si>
  <si>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</si>
  <si>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</si>
  <si>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</si>
  <si>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</si>
  <si>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</si>
  <si>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</si>
  <si>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</si>
  <si>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</si>
  <si>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</si>
  <si>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</si>
  <si>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</si>
  <si>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</si>
  <si>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</si>
  <si>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</si>
  <si>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</si>
  <si>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</si>
  <si>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</si>
  <si>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</si>
  <si>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</si>
  <si>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</si>
  <si>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</si>
  <si>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</si>
  <si>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</si>
  <si>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</si>
  <si>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</si>
  <si>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</si>
  <si>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</si>
  <si>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</si>
  <si>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</si>
  <si>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</si>
  <si>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</si>
  <si>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</si>
  <si>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</si>
  <si>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</si>
  <si>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</si>
  <si>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</si>
  <si>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</si>
  <si>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</si>
  <si>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</si>
  <si>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</si>
  <si>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</si>
  <si>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</si>
  <si>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</si>
  <si>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</si>
  <si>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</si>
  <si>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</si>
  <si>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</si>
  <si>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</si>
  <si>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</si>
  <si>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</si>
  <si>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</si>
  <si>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</si>
  <si>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</si>
  <si>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</si>
  <si>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</si>
  <si>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</si>
  <si>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</si>
  <si>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</si>
  <si>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</si>
  <si>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</si>
  <si>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</si>
  <si>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</si>
  <si>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</si>
  <si>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</si>
  <si>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</si>
  <si>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</si>
  <si>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</si>
  <si>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</si>
  <si>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</si>
  <si>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</si>
  <si>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</si>
  <si>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</si>
  <si>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</si>
  <si>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</si>
  <si>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</si>
  <si>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</si>
  <si>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</si>
  <si>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</si>
  <si>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</si>
  <si>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</si>
  <si>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</si>
  <si>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</si>
  <si>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</si>
  <si>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</si>
  <si>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</si>
  <si>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</si>
  <si>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</si>
  <si>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</si>
  <si>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</si>
  <si>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</si>
  <si>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</si>
  <si>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</si>
  <si>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</si>
  <si>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</si>
  <si>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</si>
  <si>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</si>
  <si>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</si>
  <si>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</si>
  <si>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</si>
  <si>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</si>
  <si>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</si>
  <si>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</si>
  <si>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</si>
  <si>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</si>
  <si>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</si>
  <si>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</si>
  <si>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</si>
  <si>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</si>
  <si>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</si>
  <si>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</si>
  <si>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</si>
  <si>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</si>
  <si>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</si>
  <si>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</si>
  <si>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</si>
  <si>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</si>
  <si>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</si>
  <si>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</si>
  <si>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</si>
  <si>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</si>
  <si>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</si>
  <si>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</si>
  <si>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</si>
  <si>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</si>
  <si>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</si>
  <si>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</si>
  <si>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</si>
  <si>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</si>
  <si>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</si>
  <si>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</si>
  <si>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</si>
  <si>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</si>
  <si>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</si>
  <si>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</si>
  <si>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</si>
  <si>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</si>
  <si>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</si>
  <si>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</si>
  <si>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</si>
  <si>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</si>
  <si>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</si>
  <si>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</si>
  <si>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</si>
  <si>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</si>
  <si>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</si>
  <si>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</si>
  <si>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</si>
  <si>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</si>
  <si>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</si>
  <si>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</si>
  <si>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</si>
  <si>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</si>
  <si>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</si>
  <si>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</si>
  <si>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</si>
  <si>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</si>
  <si>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</si>
  <si>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</si>
  <si>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</si>
  <si>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</si>
  <si>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</si>
  <si>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</si>
  <si>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</si>
  <si>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</si>
  <si>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</si>
  <si>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</si>
  <si>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</si>
  <si>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</si>
  <si>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</si>
  <si>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</si>
  <si>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</si>
  <si>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</si>
  <si>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</si>
  <si>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</si>
  <si>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</si>
  <si>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</si>
  <si>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</si>
  <si>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</si>
  <si>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</si>
  <si>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</si>
  <si>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</si>
  <si>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</si>
  <si>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</si>
  <si>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</si>
  <si>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</si>
  <si>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</si>
  <si>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</si>
  <si>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</si>
  <si>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</si>
  <si>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</si>
  <si>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</si>
  <si>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</si>
  <si>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</si>
  <si>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</si>
  <si>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</si>
  <si>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</si>
  <si>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</si>
  <si>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</si>
  <si>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</si>
  <si>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</si>
  <si>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</si>
  <si>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</si>
  <si>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</si>
  <si>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</si>
  <si>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</si>
  <si>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</si>
  <si>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</si>
  <si>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</si>
  <si>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</si>
  <si>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</si>
  <si>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</si>
  <si>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</si>
  <si>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</si>
  <si>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</si>
  <si>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</si>
  <si>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</si>
  <si>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</si>
  <si>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</si>
  <si>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</si>
  <si>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</si>
  <si>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</si>
  <si>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</si>
  <si>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</si>
  <si>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</si>
  <si>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</si>
  <si>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</si>
  <si>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</si>
  <si>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</si>
  <si>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</si>
  <si>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</si>
  <si>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</si>
  <si>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</si>
  <si>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</si>
  <si>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</si>
  <si>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</si>
  <si>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</si>
  <si>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</si>
  <si>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</si>
  <si>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</si>
  <si>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</si>
  <si>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</si>
  <si>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</si>
  <si>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</si>
  <si>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</si>
  <si>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</si>
  <si>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</si>
  <si>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</si>
  <si>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</si>
  <si>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</si>
  <si>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</si>
  <si>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</si>
  <si>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</si>
  <si>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</si>
  <si>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</si>
  <si>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</si>
  <si>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</si>
  <si>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</si>
  <si>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</si>
  <si>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</si>
  <si>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</si>
  <si>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</si>
  <si>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</si>
  <si>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</si>
  <si>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</si>
  <si>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</si>
  <si>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</si>
  <si>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</si>
  <si>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</si>
  <si>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</si>
  <si>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</si>
  <si>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</si>
  <si>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</si>
  <si>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</si>
  <si>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</si>
  <si>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</si>
  <si>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</si>
  <si>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</si>
  <si>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</si>
  <si>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</si>
  <si>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</si>
  <si>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</si>
  <si>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</si>
  <si>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</si>
  <si>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</si>
  <si>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</si>
  <si>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</si>
  <si>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</si>
  <si>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</si>
  <si>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</si>
  <si>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</si>
  <si>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</si>
  <si>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</si>
  <si>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</si>
  <si>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</si>
  <si>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</si>
  <si>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</si>
  <si>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</si>
  <si>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</si>
  <si>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</si>
  <si>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</si>
  <si>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</si>
  <si>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</si>
  <si>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</si>
  <si>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</si>
  <si>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</si>
  <si>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</si>
  <si>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</si>
  <si>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</si>
  <si>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</si>
  <si>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</si>
  <si>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</si>
  <si>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</si>
  <si>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</si>
  <si>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</si>
  <si>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</si>
  <si>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</si>
  <si>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</si>
  <si>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</si>
  <si>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</si>
  <si>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</si>
  <si>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</si>
  <si>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</si>
  <si>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</si>
  <si>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</si>
  <si>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</si>
  <si>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</si>
  <si>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</si>
  <si>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</si>
  <si>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</si>
  <si>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</si>
  <si>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</si>
  <si>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</si>
  <si>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</si>
  <si>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</si>
  <si>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</si>
  <si>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</si>
  <si>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</si>
  <si>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</si>
  <si>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</si>
  <si>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</si>
  <si>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</si>
  <si>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</si>
  <si>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</si>
  <si>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</si>
  <si>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</si>
  <si>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</si>
  <si>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</si>
  <si>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</si>
  <si>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</si>
  <si>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</si>
  <si>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</si>
  <si>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</si>
  <si>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</si>
  <si>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</si>
  <si>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</si>
  <si>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</si>
  <si>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</si>
  <si>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</si>
  <si>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</si>
  <si>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</si>
  <si>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</si>
  <si>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</si>
  <si>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</si>
  <si>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</si>
  <si>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</si>
  <si>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</si>
  <si>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</si>
  <si>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</si>
  <si>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</si>
  <si>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</si>
  <si>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</si>
  <si>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</si>
  <si>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</si>
  <si>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</si>
  <si>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</si>
  <si>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</si>
  <si>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</si>
  <si>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</si>
  <si>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</si>
  <si>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</si>
  <si>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</si>
  <si>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</si>
  <si>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</si>
  <si>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</si>
  <si>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</si>
  <si>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</si>
  <si>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</si>
  <si>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</si>
  <si>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</si>
  <si>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</si>
  <si>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</si>
  <si>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</si>
  <si>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</si>
  <si>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</si>
  <si>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</si>
  <si>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</si>
  <si>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</si>
  <si>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</si>
  <si>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</si>
  <si>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</si>
  <si>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</si>
  <si>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</si>
  <si>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</si>
  <si>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</si>
  <si>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</si>
  <si>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</si>
  <si>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</si>
  <si>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</si>
  <si>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</si>
  <si>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</si>
  <si>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</si>
  <si>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</si>
  <si>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</si>
  <si>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</si>
  <si>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</si>
  <si>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</si>
  <si>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</si>
  <si>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</si>
  <si>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</si>
  <si>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</si>
  <si>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</si>
  <si>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</si>
  <si>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</si>
  <si>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</si>
  <si>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</si>
  <si>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</si>
  <si>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</si>
  <si>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</si>
  <si>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</si>
  <si>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</si>
  <si>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</si>
  <si>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</si>
  <si>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</si>
  <si>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</si>
  <si>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</si>
  <si>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</si>
  <si>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</si>
  <si>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</si>
  <si>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</si>
  <si>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</si>
  <si>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</si>
  <si>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</si>
  <si>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</si>
  <si>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</si>
  <si>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</si>
  <si>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</si>
  <si>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</si>
  <si>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</si>
  <si>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</si>
  <si>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</si>
  <si>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</si>
  <si>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</si>
  <si>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</si>
  <si>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</si>
  <si>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</si>
  <si>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</si>
  <si>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</si>
  <si>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</si>
  <si>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</si>
  <si>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</si>
  <si>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</si>
  <si>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</si>
  <si>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</si>
  <si>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</si>
  <si>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</si>
  <si>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</si>
  <si>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</si>
  <si>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</si>
  <si>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</si>
  <si>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</si>
  <si>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</si>
  <si>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</si>
  <si>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</si>
  <si>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</si>
  <si>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</si>
  <si>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</si>
  <si>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</si>
  <si>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</si>
  <si>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</si>
  <si>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</si>
  <si>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</si>
  <si>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</si>
  <si>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</si>
  <si>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</si>
  <si>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</si>
  <si>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</si>
  <si>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</si>
  <si>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</si>
  <si>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</si>
  <si>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</si>
  <si>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</si>
  <si>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</si>
  <si>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</si>
  <si>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</si>
  <si>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</si>
  <si>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</si>
  <si>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</si>
  <si>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</si>
  <si>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</si>
  <si>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</si>
  <si>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</si>
  <si>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</si>
  <si>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</si>
  <si>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</si>
  <si>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</si>
  <si>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</si>
  <si>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</si>
  <si>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</si>
  <si>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</si>
  <si>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</si>
  <si>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</si>
  <si>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</si>
  <si>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</si>
  <si>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</si>
  <si>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</si>
  <si>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</si>
  <si>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</si>
  <si>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</si>
  <si>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</si>
  <si>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</si>
  <si>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</si>
  <si>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</si>
  <si>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</si>
  <si>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</si>
  <si>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</si>
  <si>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</si>
  <si>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</si>
  <si>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</si>
  <si>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</si>
  <si>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</si>
  <si>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</si>
  <si>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</si>
  <si>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</si>
  <si>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</si>
  <si>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</si>
  <si>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</si>
  <si>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</si>
  <si>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</si>
  <si>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</si>
  <si>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</si>
  <si>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</si>
  <si>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</si>
  <si>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</si>
  <si>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</si>
  <si>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</si>
  <si>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</si>
  <si>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</si>
  <si>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</si>
  <si>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</si>
  <si>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</si>
  <si>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</si>
  <si>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</si>
  <si>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</si>
  <si>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</si>
  <si>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</si>
  <si>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</si>
  <si>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</si>
  <si>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</si>
  <si>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</si>
  <si>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</si>
  <si>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</si>
  <si>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</si>
  <si>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</si>
  <si>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</si>
  <si>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</si>
  <si>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</si>
  <si>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</si>
  <si>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</si>
  <si>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</si>
  <si>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</si>
  <si>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</si>
  <si>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</si>
  <si>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</si>
  <si>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</si>
  <si>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</si>
  <si>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</si>
  <si>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</si>
  <si>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</si>
  <si>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</si>
  <si>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</si>
  <si>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</si>
  <si>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</si>
  <si>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</si>
  <si>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</si>
  <si>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</si>
  <si>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</si>
  <si>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</si>
  <si>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</si>
  <si>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</si>
  <si>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</si>
  <si>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</si>
  <si>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</si>
  <si>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</si>
  <si>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</si>
  <si>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</si>
  <si>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</si>
  <si>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</si>
  <si>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</si>
  <si>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</si>
  <si>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</si>
  <si>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</si>
  <si>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</si>
  <si>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</si>
  <si>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</si>
  <si>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</si>
  <si>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</si>
  <si>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</si>
  <si>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</si>
  <si>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</si>
  <si>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</si>
  <si>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</si>
  <si>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</si>
  <si>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</si>
  <si>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</si>
  <si>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</si>
  <si>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</si>
  <si>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</si>
  <si>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</si>
  <si>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</si>
  <si>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</si>
  <si>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</si>
  <si>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</si>
  <si>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</si>
  <si>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</si>
  <si>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</si>
  <si>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</si>
  <si>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</si>
  <si>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</si>
  <si>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</si>
  <si>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</si>
  <si>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</si>
  <si>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</si>
  <si>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</si>
  <si>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</si>
  <si>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</si>
  <si>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</si>
  <si>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</si>
  <si>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</si>
  <si>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</si>
  <si>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</si>
  <si>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</si>
  <si>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</si>
  <si>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</si>
  <si>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</si>
  <si>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</si>
  <si>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</si>
  <si>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</si>
  <si>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</si>
  <si>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</si>
  <si>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</si>
  <si>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</si>
  <si>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</si>
  <si>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</si>
  <si>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</si>
  <si>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</si>
  <si>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</si>
  <si>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</si>
  <si>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</si>
  <si>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</si>
  <si>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</si>
  <si>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</si>
  <si>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</si>
  <si>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</si>
  <si>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</si>
  <si>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</si>
  <si>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</si>
  <si>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</si>
  <si>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</si>
  <si>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</si>
  <si>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</si>
  <si>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</si>
  <si>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</si>
  <si>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</si>
  <si>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</si>
  <si>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</si>
  <si>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</si>
  <si>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</si>
  <si>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</si>
  <si>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</si>
  <si>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</si>
  <si>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</si>
  <si>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</si>
  <si>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</si>
  <si>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</si>
  <si>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</si>
  <si>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</si>
  <si>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</si>
  <si>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</si>
  <si>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</si>
  <si>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</si>
  <si>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</si>
  <si>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</si>
  <si>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</si>
  <si>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</si>
  <si>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</si>
  <si>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</si>
  <si>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</si>
  <si>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</si>
  <si>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</si>
  <si>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</si>
  <si>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</si>
  <si>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</si>
  <si>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</si>
  <si>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</si>
  <si>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</si>
  <si>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</si>
  <si>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</si>
  <si>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</si>
  <si>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</si>
  <si>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</si>
  <si>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</si>
  <si>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</si>
  <si>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</si>
  <si>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</si>
  <si>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</si>
  <si>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</si>
  <si>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</si>
  <si>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</si>
  <si>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</si>
  <si>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</si>
  <si>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</si>
  <si>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</si>
  <si>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</si>
  <si>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</si>
  <si>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</si>
  <si>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</si>
  <si>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</si>
  <si>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</si>
  <si>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</si>
  <si>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</si>
  <si>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</si>
  <si>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</si>
  <si>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</si>
  <si>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</si>
  <si>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</si>
  <si>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</si>
  <si>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</si>
  <si>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</si>
  <si>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</si>
  <si>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</si>
  <si>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</si>
  <si>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</si>
  <si>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</si>
  <si>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</si>
  <si>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</si>
  <si>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</si>
  <si>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</si>
  <si>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</si>
  <si>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</si>
  <si>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</si>
  <si>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</si>
  <si>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</si>
  <si>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</si>
  <si>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</si>
  <si>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</si>
  <si>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</si>
  <si>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</si>
  <si>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</si>
  <si>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</si>
  <si>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</si>
  <si>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</si>
  <si>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</si>
  <si>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</si>
  <si>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</si>
  <si>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</si>
  <si>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</si>
  <si>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</si>
  <si>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</si>
  <si>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</si>
  <si>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</si>
  <si>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</si>
  <si>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</si>
  <si>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</si>
  <si>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</si>
  <si>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</si>
  <si>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</si>
  <si>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</si>
  <si>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</si>
  <si>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</si>
  <si>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</si>
  <si>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</si>
  <si>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</si>
  <si>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</si>
  <si>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</si>
  <si>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</si>
  <si>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</si>
  <si>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</si>
  <si>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</si>
  <si>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</si>
  <si>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</si>
  <si>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</si>
  <si>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</si>
  <si>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</si>
  <si>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</si>
  <si>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</si>
  <si>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</si>
  <si>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</si>
  <si>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</si>
  <si>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</si>
  <si>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</si>
  <si>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</si>
  <si>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</si>
  <si>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</si>
  <si>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</si>
  <si>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</si>
  <si>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</si>
  <si>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</si>
  <si>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</si>
  <si>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</si>
  <si>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</si>
  <si>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</si>
  <si>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</si>
  <si>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</si>
  <si>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</si>
  <si>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</si>
  <si>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</si>
  <si>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</si>
  <si>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</si>
  <si>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</si>
  <si>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</si>
  <si>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</si>
  <si>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</si>
  <si>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</si>
  <si>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</si>
  <si>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</si>
  <si>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</si>
  <si>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</si>
  <si>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</si>
  <si>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</si>
  <si>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</si>
  <si>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</si>
  <si>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</si>
  <si>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</si>
  <si>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</si>
  <si>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</si>
  <si>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</si>
  <si>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</si>
  <si>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</si>
  <si>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</si>
  <si>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</si>
  <si>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</si>
  <si>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</si>
  <si>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</si>
  <si>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</si>
  <si>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</si>
  <si>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</si>
  <si>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</si>
  <si>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</si>
  <si>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</si>
  <si>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</si>
  <si>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</si>
  <si>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</si>
  <si>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</si>
  <si>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</si>
  <si>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</si>
  <si>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</si>
  <si>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</si>
  <si>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</si>
  <si>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</si>
  <si>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</si>
  <si>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</si>
  <si>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</si>
  <si>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</si>
  <si>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</si>
  <si>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</si>
  <si>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</si>
  <si>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</si>
  <si>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</si>
  <si>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</si>
  <si>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</si>
  <si>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</si>
  <si>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</si>
  <si>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</si>
  <si>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</si>
  <si>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</si>
  <si>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</si>
  <si>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</si>
  <si>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</si>
  <si>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</si>
  <si>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</si>
  <si>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</si>
  <si>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</si>
  <si>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</si>
  <si>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</si>
  <si>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</si>
  <si>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</si>
  <si>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</si>
  <si>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</si>
  <si>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</si>
  <si>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</si>
  <si>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</si>
  <si>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</si>
  <si>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</si>
  <si>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</si>
  <si>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</si>
  <si>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</si>
  <si>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</si>
  <si>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</si>
  <si>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</si>
  <si>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</si>
  <si>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</si>
  <si>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</si>
  <si>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</si>
  <si>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</si>
  <si>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</si>
  <si>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</si>
  <si>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</si>
  <si>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</si>
  <si>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</si>
  <si>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</si>
  <si>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</si>
  <si>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</si>
  <si>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</si>
  <si>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</si>
  <si>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</si>
  <si>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</si>
  <si>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</si>
  <si>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</si>
  <si>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</si>
  <si>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</si>
  <si>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</si>
  <si>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</si>
  <si>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</si>
  <si>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</si>
  <si>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</si>
  <si>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</si>
  <si>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</si>
  <si>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</si>
  <si>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</si>
  <si>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</si>
  <si>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</si>
  <si>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</si>
  <si>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</si>
  <si>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</si>
  <si>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</si>
  <si>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</si>
  <si>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</si>
  <si>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</si>
  <si>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</si>
  <si>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</si>
  <si>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</si>
  <si>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</si>
  <si>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</si>
  <si>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</si>
  <si>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</si>
  <si>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</si>
  <si>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</si>
  <si>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</si>
  <si>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</si>
  <si>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</si>
  <si>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</si>
  <si>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</si>
  <si>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</si>
  <si>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</si>
  <si>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</si>
  <si>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</si>
  <si>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</si>
  <si>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</si>
  <si>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</si>
  <si>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</si>
  <si>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</si>
  <si>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</si>
  <si>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</si>
  <si>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</si>
  <si>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</si>
  <si>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</si>
  <si>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</si>
  <si>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</si>
  <si>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</si>
  <si>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</si>
  <si>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</si>
  <si>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</si>
  <si>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</si>
  <si>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</si>
  <si>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</si>
  <si>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</si>
  <si>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</si>
  <si>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</si>
  <si>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</si>
  <si>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</si>
  <si>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</si>
  <si>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</si>
  <si>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</si>
  <si>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</si>
  <si>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</si>
  <si>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</si>
  <si>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</si>
  <si>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</si>
  <si>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</si>
  <si>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</si>
  <si>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</si>
  <si>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</si>
  <si>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</si>
  <si>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</si>
  <si>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</si>
  <si>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</si>
  <si>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</si>
  <si>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</si>
  <si>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</si>
  <si>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</si>
  <si>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</si>
  <si>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</si>
  <si>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</si>
  <si>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</si>
  <si>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</si>
  <si>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</si>
  <si>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</si>
  <si>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</si>
  <si>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</si>
  <si>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</si>
  <si>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</si>
  <si>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</si>
  <si>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</si>
  <si>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</si>
  <si>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</si>
  <si>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</si>
  <si>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</si>
  <si>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</si>
  <si>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</si>
  <si>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</si>
  <si>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</si>
  <si>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</si>
  <si>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</si>
  <si>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</si>
  <si>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</si>
  <si>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</si>
  <si>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</si>
  <si>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</si>
  <si>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</si>
  <si>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</si>
  <si>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</si>
  <si>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</si>
  <si>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</si>
  <si>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</si>
  <si>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</si>
  <si>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</si>
  <si>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</si>
  <si>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</si>
  <si>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</si>
  <si>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</si>
  <si>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</si>
  <si>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</si>
  <si>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</si>
  <si>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</si>
  <si>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</si>
  <si>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</si>
  <si>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</si>
  <si>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</si>
  <si>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</si>
  <si>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</si>
  <si>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</si>
  <si>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</si>
  <si>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</si>
  <si>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</si>
  <si>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</si>
  <si>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</si>
  <si>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</si>
  <si>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</si>
  <si>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</si>
  <si>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</si>
  <si>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</si>
  <si>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</si>
  <si>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</si>
  <si>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</si>
  <si>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</si>
  <si>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</si>
  <si>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</si>
  <si>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</si>
  <si>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</si>
  <si>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</si>
  <si>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</si>
  <si>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</si>
  <si>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</si>
  <si>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</si>
  <si>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</si>
  <si>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</si>
  <si>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</si>
  <si>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</si>
  <si>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</si>
  <si>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</si>
  <si>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</si>
  <si>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</si>
  <si>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</si>
  <si>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</si>
  <si>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</si>
  <si>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</si>
  <si>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</si>
  <si>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</si>
  <si>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</si>
  <si>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</si>
  <si>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</si>
  <si>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</si>
  <si>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</si>
  <si>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</si>
  <si>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</si>
  <si>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</si>
  <si>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</si>
  <si>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</si>
  <si>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</si>
  <si>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</si>
  <si>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</si>
  <si>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</si>
  <si>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</si>
  <si>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</si>
  <si>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</si>
  <si>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</si>
  <si>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</si>
  <si>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</si>
  <si>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</si>
  <si>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</si>
  <si>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</si>
  <si>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</si>
  <si>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</si>
  <si>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</si>
  <si>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</si>
  <si>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</si>
  <si>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</si>
  <si>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</si>
  <si>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</si>
  <si>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</si>
  <si>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</si>
  <si>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</si>
  <si>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</si>
  <si>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</si>
  <si>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</si>
  <si>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</si>
  <si>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</si>
  <si>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</si>
  <si>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</si>
  <si>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</si>
  <si>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</si>
  <si>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</si>
  <si>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</si>
  <si>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</si>
  <si>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</si>
  <si>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</si>
  <si>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</si>
  <si>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</si>
  <si>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</si>
  <si>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</si>
  <si>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</si>
  <si>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</si>
  <si>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</si>
  <si>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</si>
  <si>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</si>
  <si>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</si>
  <si>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</si>
  <si>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</si>
  <si>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</si>
  <si>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</si>
  <si>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</si>
  <si>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</si>
  <si>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</si>
  <si>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</si>
  <si>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</si>
  <si>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</si>
  <si>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</si>
  <si>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</si>
  <si>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</si>
  <si>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</si>
  <si>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</si>
  <si>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</si>
  <si>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</si>
  <si>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</si>
  <si>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</si>
  <si>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</si>
  <si>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</si>
  <si>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</si>
  <si>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</si>
  <si>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</si>
  <si>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</si>
  <si>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</si>
  <si>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</si>
  <si>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</si>
  <si>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</si>
  <si>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</si>
  <si>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</si>
  <si>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</si>
  <si>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</si>
  <si>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</si>
  <si>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</si>
  <si>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</si>
  <si>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</si>
  <si>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</si>
  <si>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</si>
  <si>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</si>
  <si>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</si>
  <si>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</si>
  <si>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</si>
  <si>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</si>
  <si>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</si>
  <si>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</si>
  <si>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</si>
  <si>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</si>
  <si>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</si>
  <si>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</si>
  <si>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</si>
  <si>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</si>
  <si>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</si>
  <si>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</si>
  <si>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</si>
  <si>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</si>
  <si>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</si>
  <si>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</si>
  <si>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</si>
  <si>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</si>
  <si>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</si>
  <si>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</si>
  <si>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</si>
  <si>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</si>
  <si>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</si>
  <si>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</si>
  <si>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</si>
  <si>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</si>
  <si>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</si>
  <si>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</si>
  <si>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</si>
  <si>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</si>
  <si>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</si>
  <si>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</si>
  <si>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</si>
  <si>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</si>
  <si>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</si>
  <si>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</si>
  <si>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</si>
  <si>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</si>
  <si>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</si>
  <si>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</si>
  <si>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</si>
  <si>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</si>
  <si>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</si>
  <si>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</si>
  <si>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</si>
  <si>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</si>
  <si>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</si>
  <si>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</si>
  <si>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</si>
  <si>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</si>
  <si>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</si>
  <si>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</si>
  <si>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</si>
  <si>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</si>
  <si>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</si>
  <si>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</si>
  <si>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</si>
  <si>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</si>
  <si>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</si>
  <si>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</si>
  <si>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</si>
  <si>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</si>
  <si>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</si>
  <si>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</si>
  <si>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</si>
  <si>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</si>
  <si>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</si>
  <si>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</si>
  <si>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</si>
  <si>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</si>
  <si>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</si>
  <si>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</si>
  <si>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</si>
  <si>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</si>
  <si>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</si>
  <si>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</si>
  <si>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</si>
  <si>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</si>
  <si>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</si>
  <si>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</si>
  <si>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</si>
  <si>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</si>
  <si>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</si>
  <si>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</si>
  <si>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</si>
  <si>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</si>
  <si>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</si>
  <si>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</si>
  <si>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</si>
  <si>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</si>
  <si>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</si>
  <si>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</si>
  <si>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</si>
  <si>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</si>
  <si>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</si>
  <si>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</si>
  <si>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</si>
  <si>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</si>
  <si>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</si>
  <si>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</si>
  <si>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</si>
  <si>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</si>
  <si>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</si>
  <si>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</si>
  <si>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</si>
  <si>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</si>
  <si>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</si>
  <si>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</si>
  <si>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</si>
  <si>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</si>
  <si>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</si>
  <si>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</si>
  <si>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</si>
  <si>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</si>
  <si>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</si>
  <si>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</si>
  <si>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</si>
  <si>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</si>
  <si>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</si>
  <si>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</si>
  <si>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</si>
  <si>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</si>
  <si>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</si>
  <si>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</si>
  <si>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</si>
  <si>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</si>
  <si>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</si>
  <si>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</si>
  <si>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</si>
  <si>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</si>
  <si>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</si>
  <si>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</si>
  <si>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</si>
  <si>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</si>
  <si>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</si>
  <si>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</si>
  <si>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</si>
  <si>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</si>
  <si>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</si>
  <si>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</si>
  <si>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</si>
  <si>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</si>
  <si>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</si>
  <si>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</si>
  <si>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</si>
  <si>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</si>
  <si>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</si>
  <si>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</si>
  <si>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</si>
  <si>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</si>
  <si>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</si>
  <si>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</si>
  <si>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</si>
  <si>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</si>
  <si>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</si>
  <si>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</si>
  <si>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</si>
  <si>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</si>
  <si>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</si>
  <si>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</si>
  <si>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</si>
  <si>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</si>
  <si>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</si>
  <si>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</si>
  <si>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</si>
  <si>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</si>
  <si>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</si>
  <si>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</si>
  <si>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</si>
  <si>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</si>
  <si>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</si>
  <si>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</si>
  <si>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</si>
  <si>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</si>
  <si>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</si>
  <si>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</si>
  <si>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</si>
  <si>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</si>
  <si>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</si>
  <si>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</si>
  <si>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</si>
  <si>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</si>
  <si>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</si>
  <si>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</si>
  <si>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</si>
  <si>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</si>
  <si>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</si>
  <si>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</si>
  <si>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</si>
  <si>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</si>
  <si>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</si>
  <si>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</si>
  <si>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</si>
  <si>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</si>
  <si>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</si>
  <si>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</si>
  <si>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</si>
  <si>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</si>
  <si>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</si>
  <si>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</si>
  <si>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</si>
  <si>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</si>
  <si>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</si>
  <si>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</si>
  <si>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</si>
  <si>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</si>
  <si>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</si>
  <si>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</si>
  <si>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</si>
  <si>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</si>
  <si>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</si>
  <si>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</si>
  <si>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</si>
  <si>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</si>
  <si>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</si>
  <si>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</si>
  <si>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</si>
  <si>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</si>
  <si>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</si>
  <si>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</si>
  <si>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</si>
  <si>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</si>
  <si>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</si>
  <si>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</si>
  <si>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</si>
  <si>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</si>
  <si>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</si>
  <si>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</si>
  <si>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</si>
  <si>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</si>
  <si>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</si>
  <si>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</si>
  <si>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</si>
  <si>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</si>
  <si>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</si>
  <si>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</si>
  <si>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</si>
  <si>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</si>
  <si>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</si>
  <si>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</si>
  <si>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</si>
  <si>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</si>
  <si>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</si>
  <si>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</si>
  <si>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</si>
  <si>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</si>
  <si>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</si>
  <si>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</si>
  <si>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</si>
  <si>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</si>
  <si>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</si>
  <si>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</si>
  <si>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</si>
  <si>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</si>
  <si>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</si>
  <si>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</si>
  <si>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</si>
  <si>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</si>
  <si>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</si>
  <si>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</si>
  <si>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</si>
  <si>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</si>
  <si>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</si>
  <si>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</si>
  <si>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</si>
  <si>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</si>
  <si>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</si>
  <si>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</si>
  <si>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</si>
  <si>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</si>
  <si>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</si>
  <si>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</si>
  <si>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</si>
  <si>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</si>
  <si>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</si>
  <si>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</si>
  <si>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</si>
  <si>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</si>
  <si>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</si>
  <si>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</si>
  <si>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</si>
  <si>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</si>
  <si>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</si>
  <si>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</si>
  <si>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</si>
  <si>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</si>
  <si>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</si>
  <si>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</si>
  <si>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</si>
  <si>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</si>
  <si>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</si>
  <si>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</si>
  <si>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</si>
  <si>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</si>
  <si>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</si>
  <si>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</si>
  <si>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</si>
  <si>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</si>
  <si>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</si>
  <si>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</si>
  <si>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</si>
  <si>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</si>
  <si>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</si>
  <si>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</si>
  <si>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</si>
  <si>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</si>
  <si>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</si>
  <si>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</si>
  <si>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</si>
  <si>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</si>
  <si>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</si>
  <si>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</si>
  <si>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</si>
  <si>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</si>
  <si>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</si>
  <si>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</si>
  <si>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</si>
  <si>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</si>
  <si>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</si>
  <si>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</si>
  <si>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</si>
  <si>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</si>
  <si>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</si>
  <si>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</si>
  <si>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</si>
  <si>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</si>
  <si>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</si>
  <si>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</si>
  <si>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</si>
  <si>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</si>
  <si>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</si>
  <si>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</si>
  <si>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</si>
  <si>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</si>
  <si>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</si>
  <si>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</si>
  <si>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</si>
  <si>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</si>
  <si>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</si>
  <si>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</si>
  <si>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</si>
  <si>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</si>
  <si>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</si>
  <si>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</si>
  <si>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</si>
  <si>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</si>
  <si>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</si>
  <si>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</si>
  <si>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</si>
  <si>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</si>
  <si>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</si>
  <si>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</si>
  <si>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</si>
  <si>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</si>
  <si>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</si>
  <si>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</si>
  <si>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</si>
  <si>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</si>
  <si>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</si>
  <si>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</si>
  <si>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</si>
  <si>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</si>
  <si>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</si>
  <si>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</si>
  <si>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</si>
  <si>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</si>
  <si>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</si>
  <si>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</si>
  <si>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</si>
  <si>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</si>
  <si>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</si>
  <si>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</si>
  <si>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</si>
  <si>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</si>
  <si>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</si>
  <si>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</si>
  <si>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</si>
  <si>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</si>
  <si>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</si>
  <si>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</si>
  <si>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</si>
  <si>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</si>
  <si>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</si>
  <si>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</si>
  <si>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</si>
  <si>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</si>
  <si>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</si>
  <si>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</si>
  <si>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</si>
  <si>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</si>
  <si>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</si>
  <si>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</si>
  <si>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</si>
  <si>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</si>
  <si>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</si>
  <si>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</si>
  <si>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</si>
  <si>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</si>
  <si>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</si>
  <si>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</si>
  <si>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</si>
  <si>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</si>
  <si>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</si>
  <si>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</si>
  <si>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</si>
  <si>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</si>
  <si>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</si>
  <si>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</si>
  <si>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</si>
  <si>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</si>
  <si>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</si>
  <si>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</si>
  <si>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</si>
  <si>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</si>
  <si>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</si>
  <si>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</si>
  <si>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</si>
  <si>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</si>
  <si>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</si>
  <si>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</si>
  <si>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</si>
  <si>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</si>
  <si>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</si>
  <si>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</si>
  <si>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</si>
  <si>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</si>
  <si>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</si>
  <si>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</si>
  <si>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</si>
  <si>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</si>
  <si>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</si>
  <si>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</si>
  <si>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</si>
  <si>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</si>
  <si>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</si>
  <si>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</si>
  <si>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</si>
  <si>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</si>
  <si>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</si>
  <si>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</si>
  <si>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</si>
  <si>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</si>
  <si>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</si>
  <si>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</si>
  <si>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</si>
  <si>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</si>
  <si>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</si>
  <si>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</si>
  <si>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</si>
  <si>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</si>
  <si>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</si>
  <si>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</si>
  <si>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</si>
  <si>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</si>
  <si>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</si>
  <si>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</si>
  <si>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</si>
  <si>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</si>
  <si>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</si>
  <si>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</si>
  <si>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</si>
  <si>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</si>
  <si>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</si>
  <si>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</si>
  <si>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</si>
  <si>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</si>
  <si>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</si>
  <si>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</si>
  <si>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</si>
  <si>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</si>
  <si>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</si>
  <si>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</si>
  <si>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</si>
  <si>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</si>
  <si>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</si>
  <si>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</si>
  <si>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</si>
  <si>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</si>
  <si>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</si>
  <si>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</si>
  <si>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</si>
  <si>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</si>
  <si>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</si>
  <si>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</si>
  <si>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</si>
  <si>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</si>
  <si>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</si>
  <si>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</si>
  <si>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</si>
  <si>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</si>
  <si>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</si>
  <si>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</si>
  <si>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</si>
  <si>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</si>
  <si>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</si>
  <si>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</si>
  <si>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</si>
  <si>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</si>
  <si>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</si>
  <si>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</si>
  <si>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</si>
  <si>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</si>
  <si>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</si>
  <si>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</si>
  <si>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</si>
  <si>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</si>
  <si>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</si>
  <si>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</si>
  <si>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</si>
  <si>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</si>
  <si>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</si>
  <si>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</si>
  <si>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</si>
  <si>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</si>
  <si>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</si>
  <si>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</si>
  <si>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</si>
  <si>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</si>
  <si>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</si>
  <si>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</si>
  <si>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</si>
  <si>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</si>
  <si>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</si>
  <si>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</si>
  <si>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</si>
  <si>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</si>
  <si>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</si>
  <si>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</si>
  <si>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</si>
  <si>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</si>
  <si>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</si>
  <si>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</si>
  <si>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</si>
  <si>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</si>
  <si>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</si>
  <si>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</si>
  <si>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</si>
  <si>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</si>
  <si>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</si>
  <si>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</si>
  <si>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</si>
  <si>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</si>
  <si>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</si>
  <si>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</si>
  <si>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</si>
  <si>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</si>
  <si>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</si>
  <si>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</si>
  <si>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</si>
  <si>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</si>
  <si>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</si>
  <si>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</si>
  <si>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</si>
  <si>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</si>
  <si>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</si>
  <si>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</si>
  <si>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</si>
  <si>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</si>
  <si>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</si>
  <si>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</si>
  <si>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</si>
  <si>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</si>
  <si>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</si>
  <si>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</si>
  <si>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</si>
  <si>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</si>
  <si>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</si>
  <si>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</si>
  <si>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</si>
  <si>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</si>
  <si>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</si>
  <si>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</si>
  <si>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</si>
  <si>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</si>
  <si>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</si>
  <si>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</si>
  <si>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</si>
  <si>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</si>
  <si>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</si>
  <si>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</si>
  <si>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</si>
  <si>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</si>
  <si>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</si>
  <si>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</si>
  <si>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</si>
  <si>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</si>
  <si>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</si>
  <si>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</si>
  <si>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</si>
  <si>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</si>
  <si>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</si>
  <si>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</si>
  <si>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</si>
  <si>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</si>
  <si>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</si>
  <si>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</si>
  <si>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</si>
  <si>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</si>
  <si>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</si>
  <si>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</si>
  <si>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</si>
  <si>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</si>
  <si>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</si>
  <si>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</si>
  <si>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</si>
  <si>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</si>
  <si>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</si>
  <si>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</si>
  <si>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</si>
  <si>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</si>
  <si>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</si>
  <si>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</si>
  <si>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</si>
  <si>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</si>
  <si>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</si>
  <si>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</si>
  <si>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</si>
  <si>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</si>
  <si>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</si>
  <si>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</si>
  <si>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</si>
  <si>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</si>
  <si>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</si>
  <si>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</si>
  <si>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</si>
  <si>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</si>
  <si>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</si>
  <si>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</si>
  <si>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</si>
  <si>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</si>
  <si>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</si>
  <si>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</si>
  <si>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</si>
  <si>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</si>
  <si>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</si>
  <si>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</si>
  <si>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</si>
  <si>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</si>
  <si>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</si>
  <si>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</si>
  <si>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</si>
  <si>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</si>
  <si>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</si>
  <si>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</si>
  <si>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</si>
  <si>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</si>
  <si>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</si>
  <si>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</si>
  <si>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</si>
  <si>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</si>
  <si>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</si>
  <si>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</si>
  <si>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</si>
  <si>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</si>
  <si>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</si>
  <si>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</si>
  <si>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</si>
  <si>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</si>
  <si>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</si>
  <si>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</si>
  <si>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</si>
  <si>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</si>
  <si>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</si>
  <si>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</si>
  <si>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</si>
  <si>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</si>
  <si>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</si>
  <si>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</si>
  <si>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</si>
  <si>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</si>
  <si>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</si>
  <si>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</si>
  <si>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</si>
  <si>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</si>
  <si>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</si>
  <si>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</si>
  <si>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</si>
  <si>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</si>
  <si>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</si>
  <si>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</si>
  <si>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</si>
  <si>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</si>
  <si>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</si>
  <si>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</si>
  <si>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</si>
  <si>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</si>
  <si>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</si>
  <si>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</si>
  <si>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</si>
  <si>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</si>
  <si>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</si>
  <si>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</si>
  <si>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</si>
  <si>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</si>
  <si>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</si>
  <si>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</si>
  <si>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</si>
  <si>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</si>
  <si>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</si>
  <si>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</si>
  <si>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</si>
  <si>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</si>
  <si>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</si>
  <si>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</si>
  <si>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</si>
  <si>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</si>
  <si>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</si>
  <si>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</si>
  <si>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</si>
  <si>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</si>
  <si>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</si>
  <si>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</si>
  <si>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</si>
  <si>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</si>
  <si>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</si>
  <si>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</si>
  <si>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</si>
  <si>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</si>
  <si>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</si>
  <si>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</si>
  <si>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</si>
  <si>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</si>
  <si>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</si>
  <si>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</si>
  <si>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</si>
  <si>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</si>
  <si>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</si>
  <si>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</si>
  <si>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</si>
  <si>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</si>
  <si>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</si>
  <si>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</si>
  <si>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</si>
  <si>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</si>
  <si>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</si>
  <si>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</si>
  <si>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</si>
  <si>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</si>
  <si>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</si>
  <si>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</si>
  <si>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</si>
  <si>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</si>
  <si>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</si>
  <si>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</si>
  <si>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</si>
  <si>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</si>
  <si>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</si>
  <si>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</si>
  <si>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</si>
  <si>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</si>
  <si>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</si>
  <si>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</si>
  <si>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</si>
  <si>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</si>
  <si>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</si>
  <si>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</si>
  <si>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</si>
  <si>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</si>
  <si>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</si>
  <si>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</si>
  <si>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</si>
  <si>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</si>
  <si>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</si>
  <si>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</si>
  <si>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</si>
  <si>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</si>
  <si>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</si>
  <si>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</si>
  <si>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</si>
  <si>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</si>
  <si>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</si>
  <si>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</si>
  <si>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</si>
  <si>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</si>
  <si>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</si>
  <si>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</si>
  <si>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</si>
  <si>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</si>
  <si>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</si>
  <si>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</si>
  <si>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</si>
  <si>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</si>
  <si>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</si>
  <si>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</si>
  <si>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</si>
  <si>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</si>
  <si>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</si>
  <si>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</si>
  <si>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</si>
  <si>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</si>
  <si>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</si>
  <si>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</si>
  <si>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</si>
  <si>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</si>
  <si>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</si>
  <si>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</si>
  <si>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</si>
  <si>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</si>
  <si>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</si>
  <si>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</si>
  <si>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</si>
  <si>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</si>
  <si>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</si>
  <si>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</si>
  <si>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</si>
  <si>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</si>
  <si>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</si>
  <si>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</si>
  <si>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</si>
  <si>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</si>
  <si>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</si>
  <si>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</si>
  <si>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</si>
  <si>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</si>
  <si>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</si>
  <si>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</si>
  <si>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</si>
  <si>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</si>
  <si>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</si>
  <si>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</si>
  <si>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</si>
  <si>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</si>
  <si>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</si>
  <si>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</si>
  <si>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</si>
  <si>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</si>
  <si>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</si>
  <si>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</si>
  <si>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</si>
  <si>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</si>
  <si>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</si>
  <si>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</si>
  <si>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</si>
  <si>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</si>
  <si>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</si>
  <si>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</si>
  <si>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</si>
  <si>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</si>
  <si>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</si>
  <si>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</si>
  <si>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</si>
  <si>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</si>
  <si>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</si>
  <si>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</si>
  <si>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</si>
  <si>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</si>
  <si>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</si>
  <si>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</si>
  <si>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</si>
  <si>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</si>
  <si>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</si>
  <si>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</si>
  <si>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</si>
  <si>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</si>
  <si>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</si>
  <si>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</si>
  <si>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</si>
  <si>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</si>
  <si>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</si>
  <si>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</si>
  <si>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</si>
  <si>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</si>
  <si>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</si>
  <si>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</si>
  <si>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</si>
  <si>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</si>
  <si>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</si>
  <si>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</si>
  <si>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</si>
  <si>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</si>
  <si>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</si>
  <si>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</si>
  <si>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</si>
  <si>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</si>
  <si>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</si>
  <si>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</si>
  <si>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</si>
  <si>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</si>
  <si>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</si>
  <si>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</si>
  <si>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</si>
  <si>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</si>
  <si>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</si>
  <si>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</si>
  <si>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</si>
  <si>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</si>
  <si>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</si>
  <si>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</si>
  <si>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</si>
  <si>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</si>
  <si>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</si>
  <si>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</si>
  <si>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</si>
  <si>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</si>
  <si>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</si>
  <si>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</si>
  <si>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</si>
  <si>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</si>
  <si>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</si>
  <si>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</si>
  <si>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</si>
  <si>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</si>
  <si>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</si>
  <si>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</si>
  <si>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</si>
  <si>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</si>
  <si>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</si>
  <si>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</si>
  <si>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</si>
  <si>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</si>
  <si>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</si>
  <si>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</si>
  <si>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</si>
  <si>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</si>
  <si>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</si>
  <si>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</si>
  <si>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</si>
  <si>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</si>
  <si>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</si>
  <si>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</si>
  <si>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</si>
  <si>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</si>
  <si>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</si>
  <si>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</si>
  <si>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</si>
  <si>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</si>
  <si>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</si>
  <si>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</si>
  <si>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</si>
  <si>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</si>
  <si>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</si>
  <si>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</si>
  <si>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</si>
  <si>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</si>
  <si>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</si>
  <si>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</si>
  <si>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</si>
  <si>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</si>
  <si>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</si>
  <si>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</si>
  <si>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</si>
  <si>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</si>
  <si>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</si>
  <si>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</si>
  <si>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</si>
  <si>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</si>
  <si>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</si>
  <si>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</si>
  <si>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</si>
  <si>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</si>
  <si>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</si>
  <si>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</si>
  <si>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</si>
  <si>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</si>
  <si>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</si>
  <si>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</si>
  <si>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</si>
  <si>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</si>
  <si>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</si>
  <si>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</si>
  <si>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</si>
  <si>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</si>
  <si>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</si>
  <si>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</si>
  <si>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</si>
  <si>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</si>
  <si>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</si>
  <si>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</si>
  <si>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</si>
  <si>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</si>
  <si>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</si>
  <si>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</si>
  <si>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</si>
  <si>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</si>
  <si>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</si>
  <si>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</si>
  <si>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</si>
  <si>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</si>
  <si>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</si>
  <si>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</si>
  <si>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</si>
  <si>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</si>
  <si>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</si>
  <si>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</si>
  <si>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</si>
  <si>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</si>
  <si>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</si>
  <si>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</si>
  <si>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</si>
  <si>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</si>
  <si>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</si>
  <si>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</si>
  <si>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</si>
  <si>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</si>
  <si>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</si>
  <si>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</si>
  <si>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</si>
  <si>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</si>
  <si>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</si>
  <si>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</si>
  <si>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</si>
  <si>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</si>
  <si>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</si>
  <si>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</si>
  <si>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</si>
  <si>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</si>
  <si>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</si>
  <si>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</si>
  <si>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</si>
  <si>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</si>
  <si>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</si>
  <si>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</si>
  <si>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</si>
  <si>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</si>
  <si>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</si>
  <si>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</si>
  <si>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</si>
  <si>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</si>
  <si>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</si>
  <si>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</si>
  <si>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</si>
  <si>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</si>
  <si>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</si>
  <si>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</si>
  <si>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</si>
  <si>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</si>
  <si>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</si>
  <si>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</si>
  <si>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</si>
  <si>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</si>
  <si>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</si>
  <si>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</si>
  <si>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</si>
  <si>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</si>
  <si>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</si>
  <si>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</si>
  <si>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</si>
  <si>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</si>
  <si>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</si>
  <si>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</si>
  <si>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</si>
  <si>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</si>
  <si>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</si>
  <si>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</si>
  <si>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</si>
  <si>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</si>
  <si>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</si>
  <si>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</si>
  <si>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</si>
  <si>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</si>
  <si>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</si>
  <si>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</si>
  <si>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</si>
  <si>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</si>
  <si>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</si>
  <si>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</si>
  <si>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</si>
  <si>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</si>
  <si>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</si>
  <si>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</si>
  <si>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</si>
  <si>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</si>
  <si>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</si>
  <si>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</si>
  <si>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</si>
  <si>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</si>
  <si>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</si>
  <si>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</si>
  <si>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</si>
  <si>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</si>
  <si>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</si>
  <si>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</si>
  <si>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</si>
  <si>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</si>
  <si>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</si>
  <si>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</si>
  <si>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</si>
  <si>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</si>
  <si>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</si>
  <si>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</si>
  <si>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</si>
  <si>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</si>
  <si>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</si>
  <si>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</si>
  <si>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</si>
  <si>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</si>
  <si>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</si>
  <si>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</si>
  <si>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</si>
  <si>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</si>
  <si>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</si>
  <si>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</si>
  <si>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</si>
  <si>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</si>
  <si>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</si>
  <si>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</si>
  <si>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</si>
  <si>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</si>
  <si>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</si>
  <si>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</si>
  <si>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</si>
  <si>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</si>
  <si>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</si>
  <si>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</si>
  <si>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</si>
  <si>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</si>
  <si>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</si>
  <si>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</si>
  <si>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</si>
  <si>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</si>
  <si>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</si>
  <si>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</si>
  <si>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</si>
  <si>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</si>
  <si>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</si>
  <si>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</si>
  <si>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</si>
  <si>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</si>
  <si>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</si>
  <si>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</si>
  <si>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</si>
  <si>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</si>
  <si>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</si>
  <si>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</si>
  <si>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</si>
  <si>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</si>
  <si>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</si>
  <si>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</si>
  <si>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</si>
  <si>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</si>
  <si>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</si>
  <si>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</si>
  <si>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</si>
  <si>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</si>
  <si>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</si>
  <si>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</si>
  <si>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</si>
  <si>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</si>
  <si>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</si>
  <si>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</si>
  <si>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</si>
  <si>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</si>
  <si>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</si>
  <si>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</si>
  <si>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</si>
  <si>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</si>
  <si>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</si>
  <si>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</si>
  <si>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</si>
  <si>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</si>
  <si>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</si>
  <si>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</si>
  <si>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</si>
  <si>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</si>
  <si>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</si>
  <si>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</si>
  <si>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</si>
  <si>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</si>
  <si>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</si>
  <si>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</si>
  <si>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</si>
  <si>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</si>
  <si>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</si>
  <si>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</si>
  <si>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</si>
  <si>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</si>
  <si>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</si>
  <si>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</si>
  <si>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</si>
  <si>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</si>
  <si>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</si>
  <si>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</si>
  <si>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</si>
  <si>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</si>
  <si>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</si>
  <si>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</si>
  <si>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</si>
  <si>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</si>
  <si>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</si>
  <si>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</si>
  <si>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</si>
  <si>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</si>
  <si>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</si>
  <si>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</si>
  <si>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</si>
  <si>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</si>
  <si>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</si>
  <si>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</si>
  <si>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</si>
  <si>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</si>
  <si>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</si>
  <si>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</si>
  <si>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</si>
  <si>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</si>
  <si>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</si>
  <si>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</si>
  <si>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</si>
  <si>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</si>
  <si>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</si>
  <si>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</si>
  <si>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</si>
  <si>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</si>
  <si>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</si>
  <si>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</si>
  <si>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</si>
  <si>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</si>
  <si>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</si>
  <si>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</si>
  <si>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</si>
  <si>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</si>
  <si>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</si>
  <si>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</si>
  <si>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</si>
  <si>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</si>
  <si>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</si>
  <si>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</si>
  <si>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</si>
  <si>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</si>
  <si>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</si>
  <si>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</si>
  <si>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</si>
  <si>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</si>
  <si>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</si>
  <si>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</si>
  <si>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</si>
  <si>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</si>
  <si>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</si>
  <si>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</si>
  <si>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</si>
  <si>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</si>
  <si>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</si>
  <si>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</si>
  <si>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</si>
  <si>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</si>
  <si>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</si>
  <si>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</si>
  <si>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</si>
  <si>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</si>
  <si>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</si>
  <si>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</si>
  <si>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</si>
  <si>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</si>
  <si>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</si>
  <si>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</si>
  <si>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</si>
  <si>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</si>
  <si>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</si>
  <si>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</si>
  <si>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</si>
  <si>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</si>
  <si>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</si>
  <si>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</si>
  <si>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</si>
  <si>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</si>
  <si>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</si>
  <si>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</si>
  <si>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</si>
  <si>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</si>
  <si>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</si>
  <si>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</si>
  <si>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</si>
  <si>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</si>
  <si>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</si>
  <si>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</si>
  <si>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</si>
  <si>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</si>
  <si>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</si>
  <si>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</si>
  <si>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</si>
  <si>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</si>
  <si>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</si>
  <si>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</si>
  <si>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</si>
  <si>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</si>
  <si>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</si>
  <si>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</si>
  <si>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</si>
  <si>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</si>
  <si>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</si>
  <si>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</si>
  <si>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</si>
  <si>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</si>
  <si>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</si>
  <si>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</si>
  <si>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</si>
  <si>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</si>
  <si>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</si>
  <si>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</si>
  <si>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</si>
  <si>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</si>
  <si>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</si>
  <si>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</si>
  <si>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</si>
  <si>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</si>
  <si>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</si>
  <si>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</si>
  <si>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</si>
  <si>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</si>
  <si>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</si>
  <si>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</si>
  <si>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</si>
  <si>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</si>
  <si>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</si>
  <si>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</si>
  <si>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</si>
  <si>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</si>
  <si>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</si>
  <si>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</si>
  <si>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</si>
  <si>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</si>
  <si>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</si>
  <si>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</si>
  <si>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</si>
  <si>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</si>
  <si>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</si>
  <si>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</si>
  <si>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</si>
  <si>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</si>
  <si>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</si>
  <si>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</si>
  <si>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</si>
  <si>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</si>
  <si>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</si>
  <si>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</si>
  <si>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</si>
  <si>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</si>
  <si>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</si>
  <si>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</si>
  <si>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</si>
  <si>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</si>
  <si>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</si>
  <si>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</si>
  <si>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</si>
  <si>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</si>
  <si>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</si>
  <si>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</si>
  <si>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</si>
  <si>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</si>
  <si>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</si>
  <si>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</si>
  <si>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</si>
  <si>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</si>
  <si>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</si>
  <si>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</si>
  <si>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</si>
  <si>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</si>
  <si>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</si>
  <si>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</si>
  <si>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</si>
  <si>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</si>
  <si>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</si>
  <si>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</si>
  <si>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</si>
  <si>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</si>
  <si>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</si>
  <si>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</si>
  <si>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</si>
  <si>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</si>
  <si>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</si>
  <si>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</si>
  <si>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</si>
  <si>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</si>
  <si>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</si>
  <si>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</si>
  <si>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</si>
  <si>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</si>
  <si>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</si>
  <si>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</si>
  <si>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</si>
  <si>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</si>
  <si>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</si>
  <si>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</si>
  <si>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</si>
  <si>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</si>
  <si>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</si>
  <si>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</si>
  <si>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</si>
  <si>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</si>
  <si>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</si>
  <si>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</si>
  <si>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</si>
  <si>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</si>
  <si>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</si>
  <si>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</si>
  <si>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</si>
  <si>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</si>
  <si>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</si>
  <si>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</si>
  <si>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</si>
  <si>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</si>
  <si>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</si>
  <si>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</si>
  <si>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</si>
  <si>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</si>
  <si>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</si>
  <si>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</si>
  <si>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</si>
  <si>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</si>
  <si>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</si>
  <si>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</si>
  <si>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</si>
  <si>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</si>
  <si>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</si>
  <si>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</si>
  <si>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</si>
  <si>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</si>
  <si>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</si>
  <si>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</si>
  <si>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</si>
  <si>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</si>
  <si>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</si>
  <si>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</si>
  <si>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</si>
  <si>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</si>
  <si>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</si>
  <si>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</si>
  <si>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</si>
  <si>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</si>
  <si>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</si>
  <si>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</si>
  <si>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</si>
  <si>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</si>
  <si>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</si>
  <si>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</si>
  <si>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</si>
  <si>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</si>
  <si>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</si>
  <si>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</si>
  <si>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</si>
  <si>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</si>
  <si>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</si>
  <si>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</si>
  <si>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</si>
  <si>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</si>
  <si>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</si>
  <si>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</si>
  <si>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</si>
  <si>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</si>
  <si>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</si>
  <si>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</si>
  <si>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</si>
  <si>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</si>
  <si>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</si>
  <si>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</si>
  <si>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</si>
  <si>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</si>
  <si>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</si>
  <si>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</si>
  <si>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</si>
  <si>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</si>
  <si>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</si>
  <si>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</si>
  <si>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</si>
  <si>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</si>
  <si>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</si>
  <si>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</si>
  <si>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</si>
  <si>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</si>
  <si>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</si>
  <si>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</si>
  <si>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</si>
  <si>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</si>
  <si>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</si>
  <si>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</si>
  <si>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</si>
  <si>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</si>
  <si>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</si>
  <si>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</si>
  <si>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</si>
  <si>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</si>
  <si>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</si>
  <si>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</si>
  <si>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</si>
  <si>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</si>
  <si>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</si>
  <si>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</si>
  <si>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</si>
  <si>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</si>
  <si>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</si>
  <si>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</si>
  <si>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</si>
  <si>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</si>
  <si>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</si>
  <si>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</si>
  <si>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</si>
  <si>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</si>
  <si>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</si>
  <si>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</si>
  <si>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</si>
  <si>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</si>
  <si>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</si>
  <si>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</si>
  <si>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</si>
  <si>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</si>
  <si>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</si>
  <si>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</si>
  <si>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</si>
  <si>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</si>
  <si>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</si>
  <si>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</si>
  <si>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</si>
  <si>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</si>
  <si>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</si>
  <si>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</si>
  <si>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</si>
  <si>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</si>
  <si>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</si>
  <si>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</si>
  <si>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</si>
  <si>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</si>
  <si>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</si>
  <si>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</si>
  <si>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</si>
  <si>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</si>
  <si>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</si>
  <si>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</si>
  <si>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</si>
  <si>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</si>
  <si>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</si>
  <si>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</si>
  <si>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</si>
  <si>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</si>
  <si>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</si>
  <si>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</si>
  <si>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</si>
  <si>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</si>
  <si>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</si>
  <si>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</si>
  <si>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</si>
  <si>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</si>
  <si>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</si>
  <si>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</si>
  <si>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</si>
  <si>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</si>
  <si>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</si>
  <si>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</si>
  <si>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</si>
  <si>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</si>
  <si>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</si>
  <si>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</si>
  <si>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</si>
  <si>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</si>
  <si>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</si>
  <si>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</si>
  <si>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</si>
  <si>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</si>
  <si>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</si>
  <si>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</si>
  <si>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</si>
  <si>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</si>
  <si>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</si>
  <si>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</si>
  <si>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</si>
  <si>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</si>
  <si>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</si>
  <si>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</si>
  <si>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</si>
  <si>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</si>
  <si>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</si>
  <si>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</si>
  <si>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</si>
  <si>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</si>
  <si>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</si>
  <si>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</si>
  <si>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</si>
  <si>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</si>
  <si>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</si>
  <si>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</si>
  <si>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</si>
  <si>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</si>
  <si>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</si>
  <si>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</si>
  <si>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</si>
  <si>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</si>
  <si>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</si>
  <si>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</si>
  <si>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</si>
  <si>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</si>
  <si>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</si>
  <si>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</si>
  <si>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</si>
  <si>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</si>
  <si>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</si>
  <si>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</si>
  <si>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</si>
  <si>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</si>
  <si>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</si>
  <si>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</si>
  <si>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</si>
  <si>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</si>
  <si>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</si>
  <si>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</si>
  <si>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</si>
  <si>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</si>
  <si>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</si>
  <si>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</si>
  <si>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</si>
  <si>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</si>
  <si>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</si>
  <si>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</si>
  <si>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</si>
  <si>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</si>
  <si>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</si>
  <si>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</si>
  <si>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</si>
  <si>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</si>
  <si>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</si>
  <si>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</si>
  <si>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</si>
  <si>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</si>
  <si>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</si>
  <si>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</si>
  <si>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</si>
  <si>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</si>
  <si>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</si>
  <si>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</si>
  <si>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</si>
  <si>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</si>
  <si>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</si>
  <si>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</si>
  <si>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</si>
  <si>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</si>
  <si>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</si>
  <si>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</si>
  <si>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</si>
  <si>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</si>
  <si>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</si>
  <si>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</si>
  <si>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</si>
  <si>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</si>
  <si>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</si>
  <si>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</si>
  <si>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</si>
  <si>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</si>
  <si>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</si>
  <si>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</si>
  <si>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</si>
  <si>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</si>
  <si>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</si>
  <si>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</si>
  <si>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</si>
  <si>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</si>
  <si>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</si>
  <si>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</si>
  <si>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</si>
  <si>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</si>
  <si>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</si>
  <si>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</si>
  <si>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</si>
  <si>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</si>
  <si>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</si>
  <si>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</si>
  <si>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</si>
  <si>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</si>
  <si>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</si>
  <si>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</si>
  <si>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</si>
  <si>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</si>
  <si>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</si>
  <si>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</si>
  <si>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</si>
  <si>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</si>
  <si>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</si>
  <si>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</si>
  <si>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</si>
  <si>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</si>
  <si>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</si>
  <si>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</si>
  <si>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</si>
  <si>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</si>
  <si>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</si>
  <si>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</si>
  <si>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</si>
  <si>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</si>
  <si>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</si>
  <si>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</si>
  <si>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</si>
  <si>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</si>
  <si>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</si>
  <si>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</si>
  <si>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</si>
  <si>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</si>
  <si>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</si>
  <si>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</si>
  <si>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</si>
  <si>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</si>
  <si>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</si>
  <si>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</si>
  <si>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</si>
  <si>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</si>
  <si>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</si>
  <si>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</si>
  <si>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</si>
  <si>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</si>
  <si>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</si>
  <si>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</si>
  <si>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</si>
  <si>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</si>
  <si>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</si>
  <si>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</si>
  <si>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</si>
  <si>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</si>
  <si>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</si>
  <si>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</si>
  <si>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</si>
  <si>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</si>
  <si>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</si>
  <si>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</si>
  <si>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</si>
  <si>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</si>
  <si>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</si>
  <si>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</si>
  <si>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</si>
  <si>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</si>
  <si>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</si>
  <si>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</si>
  <si>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</si>
  <si>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</si>
  <si>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</si>
  <si>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</si>
  <si>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</si>
  <si>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</si>
  <si>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</si>
  <si>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</si>
  <si>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</si>
  <si>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</si>
  <si>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</si>
  <si>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</si>
  <si>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</si>
  <si>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</si>
  <si>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</si>
  <si>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</si>
  <si>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</si>
  <si>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</si>
  <si>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</si>
  <si>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</si>
  <si>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</si>
  <si>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</si>
  <si>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</si>
  <si>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</si>
  <si>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</si>
  <si>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</si>
  <si>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</si>
  <si>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</si>
  <si>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</si>
  <si>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</si>
  <si>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</si>
  <si>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</si>
  <si>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</si>
  <si>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</si>
  <si>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</si>
  <si>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</si>
  <si>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</si>
  <si>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</si>
  <si>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</si>
  <si>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</si>
  <si>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</si>
  <si>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</si>
  <si>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</si>
  <si>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</si>
  <si>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</si>
  <si>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</si>
  <si>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</si>
  <si>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</si>
  <si>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</si>
  <si>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</si>
  <si>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</si>
  <si>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</si>
  <si>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</si>
  <si>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</si>
  <si>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</si>
  <si>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</si>
  <si>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</si>
  <si>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</si>
  <si>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</si>
  <si>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</si>
  <si>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</si>
  <si>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</si>
  <si>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</si>
  <si>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</si>
  <si>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</si>
  <si>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</si>
  <si>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</si>
  <si>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</si>
  <si>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</si>
  <si>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</si>
  <si>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</si>
  <si>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</si>
  <si>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</si>
  <si>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</si>
  <si>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</si>
  <si>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</si>
  <si>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</si>
  <si>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</si>
  <si>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</si>
  <si>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</si>
  <si>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</si>
  <si>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</si>
  <si>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</si>
  <si>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</si>
  <si>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</si>
  <si>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</si>
  <si>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</si>
  <si>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</si>
  <si>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</si>
  <si>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</si>
  <si>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</si>
  <si>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</si>
  <si>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</si>
  <si>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</si>
  <si>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</si>
  <si>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</si>
  <si>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</si>
  <si>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</si>
  <si>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</si>
  <si>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</si>
  <si>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</si>
  <si>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</si>
  <si>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</si>
  <si>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</si>
  <si>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</si>
  <si>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</si>
  <si>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</si>
  <si>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</si>
  <si>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</si>
  <si>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</si>
  <si>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</si>
  <si>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</si>
  <si>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</si>
  <si>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</si>
  <si>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</si>
  <si>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</si>
  <si>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</si>
  <si>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</si>
  <si>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</si>
  <si>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</si>
  <si>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</si>
  <si>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</si>
  <si>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</si>
  <si>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</si>
  <si>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</si>
  <si>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</si>
  <si>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</si>
  <si>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</si>
  <si>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</si>
  <si>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</si>
  <si>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</si>
  <si>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</si>
  <si>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</si>
  <si>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</si>
  <si>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</si>
  <si>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</si>
  <si>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</si>
  <si>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</si>
  <si>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</si>
  <si>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</si>
  <si>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</si>
  <si>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</si>
  <si>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</si>
  <si>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</si>
  <si>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</si>
  <si>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</si>
  <si>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</si>
  <si>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</si>
  <si>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</si>
  <si>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</si>
  <si>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</si>
  <si>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</si>
  <si>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</si>
  <si>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</si>
  <si>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</si>
  <si>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</si>
  <si>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</si>
  <si>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</si>
  <si>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</si>
  <si>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</si>
  <si>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</si>
  <si>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</si>
  <si>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</si>
  <si>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</si>
  <si>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</si>
  <si>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</si>
  <si>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</si>
  <si>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</si>
  <si>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</si>
  <si>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</si>
  <si>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</si>
  <si>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</si>
  <si>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</si>
  <si>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</si>
  <si>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</si>
  <si>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</si>
  <si>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</si>
  <si>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</si>
  <si>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</si>
  <si>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</si>
  <si>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</si>
  <si>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</si>
  <si>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</si>
  <si>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</si>
  <si>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</si>
  <si>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</si>
  <si>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</si>
  <si>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</si>
  <si>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</si>
  <si>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</si>
  <si>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</si>
  <si>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</si>
  <si>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</si>
  <si>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</si>
  <si>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</si>
  <si>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</si>
  <si>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</si>
  <si>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</si>
  <si>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</si>
  <si>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</si>
  <si>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</si>
  <si>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</si>
  <si>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</si>
  <si>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</si>
  <si>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</si>
  <si>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</si>
  <si>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</si>
  <si>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</si>
  <si>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</si>
  <si>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</si>
  <si>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</si>
  <si>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</si>
  <si>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</si>
  <si>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</si>
  <si>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</si>
  <si>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</si>
  <si>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</si>
  <si>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</si>
  <si>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</si>
  <si>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</si>
  <si>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</si>
  <si>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</si>
  <si>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</si>
  <si>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</si>
  <si>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</si>
  <si>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</si>
  <si>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</si>
  <si>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</si>
  <si>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</si>
  <si>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</si>
  <si>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</si>
  <si>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</si>
  <si>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</si>
  <si>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</si>
  <si>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</si>
  <si>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</si>
  <si>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</si>
  <si>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</si>
  <si>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</si>
  <si>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</si>
  <si>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</si>
  <si>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</si>
  <si>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</si>
  <si>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</si>
  <si>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</si>
  <si>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</si>
  <si>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</si>
  <si>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</si>
  <si>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</si>
  <si>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</si>
  <si>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</si>
  <si>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</si>
  <si>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</si>
  <si>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</si>
  <si>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</si>
  <si>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</si>
  <si>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</si>
  <si>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</si>
  <si>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</si>
  <si>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</si>
  <si>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</si>
  <si>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</si>
  <si>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</si>
  <si>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</si>
  <si>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</si>
  <si>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</si>
  <si>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</si>
  <si>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</si>
  <si>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</si>
  <si>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</si>
  <si>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</si>
  <si>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</si>
  <si>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</si>
  <si>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</si>
  <si>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</si>
  <si>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</si>
  <si>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</si>
  <si>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</si>
  <si>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</si>
  <si>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</si>
  <si>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</si>
  <si>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</si>
  <si>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</si>
  <si>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</si>
  <si>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</si>
  <si>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</si>
  <si>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</si>
  <si>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</si>
  <si>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</si>
  <si>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</si>
  <si>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</si>
  <si>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</si>
  <si>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</si>
  <si>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</si>
  <si>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</si>
  <si>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</si>
  <si>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</si>
  <si>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</si>
  <si>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</si>
  <si>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</si>
  <si>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</si>
  <si>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</si>
  <si>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</si>
  <si>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</si>
  <si>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</si>
  <si>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</si>
  <si>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</si>
  <si>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</si>
  <si>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</si>
  <si>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</si>
  <si>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</si>
  <si>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</si>
  <si>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</si>
  <si>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</si>
  <si>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</si>
  <si>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</si>
  <si>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</si>
  <si>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</si>
  <si>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</si>
  <si>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</si>
  <si>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</si>
  <si>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</si>
  <si>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</si>
  <si>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</si>
  <si>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</si>
  <si>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</si>
  <si>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</si>
  <si>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</si>
  <si>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</si>
  <si>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</si>
  <si>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</si>
  <si>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</si>
  <si>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</si>
  <si>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</si>
  <si>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</si>
  <si>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</si>
  <si>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</si>
  <si>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</si>
  <si>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</si>
  <si>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</si>
  <si>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</si>
  <si>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</si>
  <si>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</si>
  <si>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</si>
  <si>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</si>
  <si>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</si>
  <si>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</si>
  <si>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</si>
  <si>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</si>
  <si>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</si>
  <si>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</si>
  <si>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</si>
  <si>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</si>
  <si>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</si>
  <si>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</si>
  <si>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</si>
  <si>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</si>
  <si>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</si>
  <si>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</si>
  <si>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</si>
  <si>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</si>
  <si>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</si>
  <si>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</si>
  <si>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</si>
  <si>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</si>
  <si>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</si>
  <si>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</si>
  <si>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</si>
  <si>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</si>
  <si>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</si>
  <si>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</si>
  <si>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</si>
  <si>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</si>
  <si>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</si>
  <si>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</si>
  <si>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</si>
  <si>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</si>
  <si>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</si>
  <si>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</si>
  <si>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</si>
  <si>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</si>
  <si>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</si>
  <si>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</si>
  <si>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</si>
  <si>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</si>
  <si>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</si>
  <si>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</si>
  <si>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</si>
  <si>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</si>
  <si>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</si>
  <si>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</si>
  <si>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</si>
  <si>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</si>
  <si>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</si>
  <si>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</si>
  <si>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</si>
  <si>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</si>
  <si>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</si>
  <si>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</si>
  <si>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</si>
  <si>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</si>
  <si>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</si>
  <si>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</si>
  <si>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</si>
  <si>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</si>
  <si>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</si>
  <si>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</si>
  <si>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</si>
  <si>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</si>
  <si>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</si>
  <si>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</si>
  <si>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</si>
  <si>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</si>
  <si>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</si>
  <si>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</si>
  <si>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</si>
  <si>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</si>
  <si>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</si>
  <si>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</si>
  <si>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</si>
  <si>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</si>
  <si>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</si>
  <si>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</si>
  <si>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</si>
  <si>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</si>
  <si>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</si>
  <si>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</si>
  <si>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</si>
  <si>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</si>
  <si>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</si>
  <si>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</si>
  <si>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</si>
  <si>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</si>
  <si>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</si>
  <si>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</si>
  <si>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</si>
  <si>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</si>
  <si>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</si>
  <si>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</si>
  <si>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</si>
  <si>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</si>
  <si>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</si>
  <si>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</si>
  <si>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</si>
  <si>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</si>
  <si>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</si>
  <si>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</si>
  <si>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</si>
  <si>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</si>
  <si>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</si>
  <si>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</si>
  <si>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</si>
  <si>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</si>
  <si>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</si>
  <si>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</si>
  <si>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</si>
  <si>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</si>
  <si>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</si>
  <si>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</si>
  <si>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</si>
  <si>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</si>
  <si>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</si>
  <si>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</si>
  <si>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</si>
  <si>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</si>
  <si>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</si>
  <si>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</si>
  <si>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</si>
  <si>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</si>
  <si>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</si>
  <si>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</si>
  <si>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</si>
  <si>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</si>
  <si>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</si>
  <si>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</si>
  <si>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</si>
  <si>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</si>
  <si>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</si>
  <si>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</si>
  <si>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</si>
  <si>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</si>
  <si>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</si>
  <si>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</si>
  <si>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</si>
  <si>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</si>
  <si>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</si>
  <si>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</si>
  <si>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</si>
  <si>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</si>
  <si>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</si>
  <si>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</si>
  <si>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</si>
  <si>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</si>
  <si>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</si>
  <si>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</si>
  <si>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</si>
  <si>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</si>
  <si>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</si>
  <si>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</si>
  <si>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</si>
  <si>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</si>
  <si>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</si>
  <si>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</si>
  <si>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</si>
  <si>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</si>
  <si>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</si>
  <si>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</si>
  <si>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</si>
  <si>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</si>
  <si>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</si>
  <si>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</si>
  <si>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</si>
  <si>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</si>
  <si>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</si>
  <si>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</si>
  <si>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</si>
  <si>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</si>
  <si>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</si>
  <si>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</si>
  <si>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</si>
  <si>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</si>
  <si>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</si>
  <si>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</si>
  <si>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</si>
  <si>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</si>
  <si>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</si>
  <si>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</si>
  <si>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</si>
  <si>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</si>
  <si>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</si>
  <si>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</si>
  <si>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</si>
  <si>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</si>
  <si>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</si>
  <si>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</si>
  <si>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</si>
  <si>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</si>
  <si>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</si>
  <si>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</si>
  <si>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</si>
  <si>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</si>
  <si>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</si>
  <si>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</si>
  <si>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</si>
  <si>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</si>
  <si>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</si>
  <si>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</si>
  <si>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</si>
  <si>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</si>
  <si>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</si>
  <si>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</si>
  <si>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</si>
  <si>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</si>
  <si>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</si>
  <si>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</si>
  <si>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</si>
  <si>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</si>
  <si>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</si>
  <si>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</si>
  <si>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</si>
  <si>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</si>
  <si>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</si>
  <si>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</si>
  <si>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</si>
  <si>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</si>
  <si>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</si>
  <si>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</si>
  <si>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</si>
  <si>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</si>
  <si>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</si>
  <si>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</si>
  <si>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</si>
  <si>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</si>
  <si>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</si>
  <si>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</si>
  <si>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</si>
  <si>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</si>
  <si>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</si>
  <si>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</si>
  <si>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</si>
  <si>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</si>
  <si>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</si>
  <si>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</si>
  <si>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</si>
  <si>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</si>
  <si>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</si>
  <si>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</si>
  <si>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</si>
  <si>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</si>
  <si>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</si>
  <si>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</si>
  <si>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</si>
  <si>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</si>
  <si>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</si>
  <si>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</si>
  <si>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</si>
  <si>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</si>
  <si>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</si>
  <si>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</si>
  <si>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</si>
  <si>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</si>
  <si>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</si>
  <si>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</si>
  <si>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</si>
  <si>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</si>
  <si>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</si>
  <si>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</si>
  <si>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</si>
  <si>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</si>
  <si>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</si>
  <si>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</si>
  <si>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</si>
  <si>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</si>
  <si>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</si>
  <si>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</si>
  <si>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</si>
  <si>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</si>
  <si>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</si>
  <si>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</si>
  <si>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</si>
  <si>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</si>
  <si>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</si>
  <si>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</si>
  <si>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</si>
  <si>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</si>
  <si>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</si>
  <si>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</si>
  <si>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</si>
  <si>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</si>
  <si>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</si>
  <si>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</si>
  <si>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</si>
  <si>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</si>
  <si>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</si>
  <si>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</si>
  <si>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</si>
  <si>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</si>
  <si>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</si>
  <si>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</si>
  <si>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</si>
  <si>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</si>
  <si>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</si>
  <si>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</si>
  <si>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</si>
  <si>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</si>
  <si>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</si>
  <si>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</si>
  <si>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</si>
  <si>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</si>
  <si>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</si>
  <si>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</si>
  <si>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</si>
  <si>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</si>
  <si>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</si>
  <si>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</si>
  <si>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</si>
  <si>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</si>
  <si>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</si>
  <si>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</si>
  <si>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</si>
  <si>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</si>
  <si>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</si>
  <si>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</si>
  <si>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</si>
  <si>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</si>
  <si>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</si>
  <si>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</si>
  <si>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</si>
  <si>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</si>
  <si>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</si>
  <si>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</si>
  <si>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</si>
  <si>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</si>
  <si>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</si>
  <si>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</si>
  <si>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</si>
  <si>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</si>
  <si>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</si>
  <si>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</si>
  <si>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</si>
  <si>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</si>
  <si>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</si>
  <si>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</si>
  <si>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</si>
  <si>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</si>
  <si>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</si>
  <si>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</si>
  <si>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</si>
  <si>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</si>
  <si>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</si>
  <si>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</si>
  <si>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</si>
  <si>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</si>
  <si>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</si>
  <si>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</si>
  <si>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</si>
  <si>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</si>
  <si>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</si>
  <si>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</si>
  <si>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</si>
  <si>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</si>
  <si>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</si>
  <si>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</si>
  <si>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</si>
  <si>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</si>
  <si>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</si>
  <si>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</si>
  <si>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</si>
  <si>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</si>
  <si>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</si>
  <si>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</si>
  <si>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</si>
  <si>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</si>
  <si>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</si>
  <si>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</si>
  <si>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</si>
  <si>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</si>
  <si>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</si>
  <si>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</si>
  <si>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</si>
  <si>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</si>
  <si>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</si>
  <si>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</si>
  <si>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</si>
  <si>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</si>
  <si>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</si>
  <si>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</si>
  <si>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</si>
  <si>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</si>
  <si>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</si>
  <si>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</si>
  <si>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</si>
  <si>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</si>
  <si>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</si>
  <si>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</si>
  <si>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</si>
  <si>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</si>
  <si>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</si>
  <si>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</si>
  <si>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</si>
  <si>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</si>
  <si>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</si>
  <si>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</si>
  <si>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</si>
  <si>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</si>
  <si>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</si>
  <si>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</si>
  <si>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</si>
  <si>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</si>
  <si>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</si>
  <si>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</si>
  <si>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</si>
  <si>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</si>
  <si>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</si>
  <si>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</si>
  <si>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</si>
  <si>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</si>
  <si>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</si>
  <si>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</si>
  <si>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</si>
  <si>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</si>
  <si>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</si>
  <si>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</si>
  <si>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</si>
  <si>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</si>
  <si>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</si>
  <si>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</si>
  <si>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</si>
  <si>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</si>
  <si>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</si>
  <si>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</si>
  <si>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</si>
  <si>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</si>
  <si>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</si>
  <si>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</si>
  <si>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</si>
  <si>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</si>
  <si>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</si>
  <si>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</si>
  <si>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</si>
  <si>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</si>
  <si>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</si>
  <si>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</si>
  <si>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</si>
  <si>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</si>
  <si>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</si>
  <si>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</si>
  <si>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</si>
  <si>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</si>
  <si>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</si>
  <si>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</si>
  <si>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</si>
  <si>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</si>
  <si>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</si>
  <si>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</si>
  <si>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</si>
  <si>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</si>
  <si>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</si>
  <si>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</si>
  <si>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</si>
  <si>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</si>
  <si>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</si>
  <si>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</si>
  <si>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</si>
  <si>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</si>
  <si>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</si>
  <si>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</si>
  <si>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</si>
  <si>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</si>
  <si>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</si>
  <si>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</si>
  <si>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</si>
  <si>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</si>
  <si>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</si>
  <si>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</si>
  <si>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</si>
  <si>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</si>
  <si>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</si>
  <si>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</si>
  <si>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</si>
  <si>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</si>
  <si>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</si>
  <si>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</si>
  <si>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</si>
  <si>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</si>
  <si>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</si>
  <si>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</si>
  <si>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</si>
  <si>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</si>
  <si>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</si>
  <si>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</si>
  <si>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</si>
  <si>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</si>
  <si>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</si>
  <si>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</si>
  <si>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</si>
  <si>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</si>
  <si>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</si>
  <si>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</si>
  <si>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</si>
  <si>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</si>
  <si>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</si>
  <si>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</si>
  <si>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</si>
  <si>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</si>
  <si>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</si>
  <si>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</si>
  <si>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</si>
  <si>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</si>
  <si>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</si>
  <si>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</si>
  <si>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</si>
  <si>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</si>
  <si>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</si>
  <si>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</si>
  <si>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</si>
  <si>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</si>
  <si>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</si>
  <si>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</si>
  <si>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</si>
  <si>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</si>
  <si>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</si>
  <si>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</si>
  <si>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</si>
  <si>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</si>
  <si>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</si>
  <si>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</si>
  <si>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</si>
  <si>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</si>
  <si>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</si>
  <si>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</si>
  <si>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</si>
  <si>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</si>
  <si>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</si>
  <si>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</si>
  <si>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</si>
  <si>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</si>
  <si>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</si>
  <si>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</si>
  <si>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</si>
  <si>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</si>
  <si>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</si>
  <si>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</si>
  <si>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</si>
  <si>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</si>
  <si>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</si>
  <si>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</si>
  <si>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</si>
  <si>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</si>
  <si>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</si>
  <si>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</si>
  <si>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</si>
  <si>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</si>
  <si>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</si>
  <si>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</si>
  <si>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</si>
  <si>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</si>
  <si>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</si>
  <si>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</si>
  <si>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</si>
  <si>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</si>
  <si>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</si>
  <si>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</si>
  <si>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</si>
  <si>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</si>
  <si>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</si>
  <si>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</si>
  <si>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</si>
  <si>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</si>
  <si>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</si>
  <si>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</si>
  <si>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</si>
  <si>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</si>
  <si>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</si>
  <si>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</si>
  <si>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</si>
  <si>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</si>
  <si>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</si>
  <si>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</si>
  <si>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</si>
  <si>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</si>
  <si>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</si>
  <si>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</si>
  <si>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</si>
  <si>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</si>
  <si>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</si>
  <si>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</si>
  <si>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</si>
  <si>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</si>
  <si>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</si>
  <si>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</si>
  <si>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</si>
  <si>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</si>
  <si>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</si>
  <si>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</si>
  <si>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</si>
  <si>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</si>
  <si>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</si>
  <si>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</si>
  <si>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</si>
  <si>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</si>
  <si>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</si>
  <si>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</si>
  <si>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</si>
  <si>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</si>
  <si>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</si>
  <si>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</si>
  <si>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</si>
  <si>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</si>
  <si>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</si>
  <si>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</si>
  <si>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</si>
  <si>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</si>
  <si>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</si>
  <si>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</si>
  <si>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</si>
  <si>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</si>
  <si>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</si>
  <si>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</si>
  <si>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</si>
  <si>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</si>
  <si>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</si>
  <si>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</si>
  <si>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</si>
  <si>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</si>
  <si>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</si>
  <si>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</si>
  <si>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</si>
  <si>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</si>
  <si>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</si>
  <si>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</si>
  <si>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</si>
  <si>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</si>
  <si>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</si>
  <si>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</si>
  <si>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</si>
  <si>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</si>
  <si>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</si>
  <si>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</si>
  <si>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</si>
  <si>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</si>
  <si>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</si>
  <si>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</si>
  <si>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</si>
  <si>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</si>
  <si>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</si>
  <si>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</si>
  <si>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</si>
  <si>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</si>
  <si>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</si>
  <si>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</si>
  <si>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</si>
  <si>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</si>
  <si>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</si>
  <si>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</si>
  <si>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</si>
  <si>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</si>
  <si>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</si>
  <si>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</si>
  <si>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</si>
  <si>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</si>
  <si>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</si>
  <si>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</si>
  <si>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</si>
  <si>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</si>
  <si>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</si>
  <si>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</si>
  <si>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</si>
  <si>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</si>
  <si>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</si>
  <si>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</si>
  <si>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</si>
  <si>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</si>
  <si>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</si>
  <si>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</si>
  <si>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</si>
  <si>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</si>
  <si>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</si>
  <si>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</si>
  <si>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</si>
  <si>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</si>
  <si>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</si>
  <si>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</si>
  <si>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</si>
  <si>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</si>
  <si>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</si>
  <si>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</si>
  <si>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</si>
  <si>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</si>
  <si>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</si>
  <si>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</si>
  <si>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</si>
  <si>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</si>
  <si>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</si>
  <si>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</si>
  <si>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</si>
  <si>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</si>
  <si>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</si>
  <si>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</si>
  <si>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</si>
  <si>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</si>
  <si>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</si>
  <si>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</si>
  <si>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</si>
  <si>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</si>
  <si>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</si>
  <si>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</si>
  <si>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</si>
  <si>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</si>
  <si>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</si>
  <si>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</si>
  <si>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</si>
  <si>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</si>
  <si>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</si>
  <si>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</si>
  <si>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</si>
  <si>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</si>
  <si>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</si>
  <si>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</si>
  <si>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</si>
  <si>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</si>
  <si>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</si>
  <si>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</si>
  <si>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</si>
  <si>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</si>
  <si>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</si>
  <si>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</si>
  <si>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</si>
  <si>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</si>
  <si>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</si>
  <si>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</si>
  <si>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</si>
  <si>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</si>
  <si>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</si>
  <si>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</si>
  <si>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</si>
  <si>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</si>
  <si>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</si>
  <si>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</si>
  <si>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</si>
  <si>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</si>
  <si>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</si>
  <si>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</si>
  <si>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</si>
  <si>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</si>
  <si>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</si>
  <si>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</si>
  <si>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</si>
  <si>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</si>
  <si>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</si>
  <si>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</si>
  <si>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</si>
  <si>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</si>
  <si>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</si>
  <si>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</si>
  <si>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</si>
  <si>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</si>
  <si>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</si>
  <si>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</si>
  <si>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</si>
  <si>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</si>
  <si>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</si>
  <si>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</si>
  <si>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</si>
  <si>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</si>
  <si>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</si>
  <si>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</si>
  <si>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</si>
  <si>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</si>
  <si>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</si>
  <si>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</si>
  <si>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</si>
  <si>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</si>
  <si>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</si>
  <si>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</si>
  <si>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</si>
  <si>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</si>
  <si>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</si>
  <si>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</si>
  <si>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</si>
  <si>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</si>
  <si>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</si>
  <si>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</si>
  <si>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</si>
  <si>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</si>
  <si>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</si>
  <si>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</si>
  <si>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</si>
  <si>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</si>
  <si>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</si>
  <si>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</si>
  <si>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</si>
  <si>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</si>
  <si>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</si>
  <si>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</si>
  <si>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</si>
  <si>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</si>
  <si>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</si>
  <si>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</si>
  <si>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</si>
  <si>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</si>
  <si>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</si>
  <si>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</si>
  <si>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</si>
  <si>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</si>
  <si>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</si>
  <si>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</si>
  <si>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</si>
  <si>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</si>
  <si>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</si>
  <si>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</si>
  <si>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</si>
  <si>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</si>
  <si>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</si>
  <si>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</si>
  <si>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</si>
  <si>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</si>
  <si>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</si>
  <si>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</si>
  <si>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</si>
  <si>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</si>
  <si>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</si>
  <si>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</si>
  <si>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</si>
  <si>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</si>
  <si>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</si>
  <si>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</si>
  <si>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</si>
  <si>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</si>
  <si>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</si>
  <si>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</si>
  <si>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</si>
  <si>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</si>
  <si>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</si>
  <si>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</si>
  <si>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</si>
  <si>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</si>
  <si>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</si>
  <si>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</si>
  <si>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</si>
  <si>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</si>
  <si>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</si>
  <si>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</si>
  <si>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</si>
  <si>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</si>
  <si>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</si>
  <si>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</si>
  <si>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</si>
  <si>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</si>
  <si>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</si>
  <si>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</si>
  <si>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</si>
  <si>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</si>
  <si>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</si>
  <si>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</si>
  <si>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</si>
  <si>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</si>
  <si>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</si>
  <si>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</si>
  <si>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</si>
  <si>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</si>
  <si>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</si>
  <si>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</si>
  <si>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</si>
  <si>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</si>
  <si>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</si>
  <si>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</si>
  <si>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</si>
  <si>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</si>
  <si>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</si>
  <si>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</si>
  <si>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</si>
  <si>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</si>
  <si>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</si>
  <si>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</si>
  <si>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</si>
  <si>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</si>
  <si>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</si>
  <si>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</si>
  <si>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</si>
  <si>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</si>
  <si>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</si>
  <si>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</si>
  <si>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</si>
  <si>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</si>
  <si>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</si>
  <si>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</si>
  <si>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</si>
  <si>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</si>
  <si>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</si>
  <si>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</si>
  <si>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</si>
  <si>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</si>
  <si>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</si>
  <si>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</si>
  <si>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</si>
  <si>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</si>
  <si>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</si>
  <si>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</si>
  <si>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</si>
  <si>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</si>
  <si>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</si>
  <si>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</si>
  <si>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</si>
  <si>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</si>
  <si>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</si>
  <si>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</si>
  <si>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</si>
  <si>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</si>
  <si>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</si>
  <si>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</si>
  <si>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</si>
  <si>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</si>
  <si>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</si>
  <si>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</si>
  <si>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</si>
  <si>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</si>
  <si>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</si>
  <si>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</si>
  <si>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</si>
  <si>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</si>
  <si>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</si>
  <si>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</si>
  <si>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</si>
  <si>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</si>
  <si>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</si>
  <si>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</si>
  <si>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</si>
  <si>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</si>
  <si>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</si>
  <si>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</si>
  <si>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</si>
  <si>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</si>
  <si>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</si>
  <si>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</si>
  <si>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</si>
  <si>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</si>
  <si>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</si>
  <si>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</si>
  <si>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</si>
  <si>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</si>
  <si>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</si>
  <si>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</si>
  <si>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</si>
  <si>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</si>
  <si>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</si>
  <si>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</si>
  <si>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</si>
  <si>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</si>
  <si>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</si>
  <si>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</si>
  <si>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</si>
  <si>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</si>
  <si>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</si>
  <si>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</si>
  <si>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</si>
  <si>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</si>
  <si>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</si>
  <si>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</si>
  <si>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</si>
  <si>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</si>
  <si>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</si>
  <si>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</si>
  <si>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</si>
  <si>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</si>
  <si>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</si>
  <si>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</si>
  <si>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</si>
  <si>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</si>
  <si>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</si>
  <si>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</si>
  <si>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</si>
  <si>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</si>
  <si>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</si>
  <si>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</si>
  <si>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</si>
  <si>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</si>
  <si>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</si>
  <si>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</si>
  <si>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</si>
  <si>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</si>
  <si>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</si>
  <si>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</si>
  <si>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</si>
  <si>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</si>
  <si>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</si>
  <si>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</si>
  <si>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</si>
  <si>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</si>
  <si>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</si>
  <si>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</si>
  <si>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</si>
  <si>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</si>
  <si>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</si>
  <si>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</si>
  <si>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</si>
  <si>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</si>
  <si>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</si>
  <si>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</si>
  <si>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</si>
  <si>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</si>
  <si>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</si>
  <si>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</si>
  <si>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</si>
  <si>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</si>
  <si>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</si>
  <si>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</si>
  <si>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</si>
  <si>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</si>
  <si>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</si>
  <si>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</si>
  <si>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</si>
  <si>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</si>
  <si>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</si>
  <si>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</si>
  <si>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</si>
  <si>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</si>
  <si>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</si>
  <si>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</si>
  <si>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</si>
  <si>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</si>
  <si>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</si>
  <si>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</si>
  <si>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</si>
  <si>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</si>
  <si>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</si>
  <si>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</si>
  <si>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</si>
  <si>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</si>
  <si>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</si>
  <si>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</si>
  <si>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</si>
  <si>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</si>
  <si>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</si>
  <si>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</si>
  <si>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</si>
  <si>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</si>
  <si>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</si>
  <si>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</si>
  <si>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</si>
  <si>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</si>
  <si>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</si>
  <si>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</si>
  <si>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</si>
  <si>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</si>
  <si>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</si>
  <si>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</si>
  <si>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</si>
  <si>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</si>
  <si>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</si>
  <si>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</si>
  <si>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</si>
  <si>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</si>
  <si>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</si>
  <si>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</si>
  <si>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</si>
  <si>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</si>
  <si>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</si>
  <si>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</si>
  <si>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</si>
  <si>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</si>
  <si>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</si>
  <si>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</si>
  <si>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</si>
  <si>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</si>
  <si>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</si>
  <si>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</si>
  <si>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</si>
  <si>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</si>
  <si>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</si>
  <si>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</si>
  <si>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</si>
  <si>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</si>
  <si>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</si>
  <si>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</si>
  <si>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</si>
  <si>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</si>
  <si>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</si>
  <si>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</si>
  <si>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</si>
  <si>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</si>
  <si>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</si>
  <si>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</si>
  <si>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</si>
  <si>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</si>
  <si>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</si>
  <si>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</si>
  <si>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</si>
  <si>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</si>
  <si>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</si>
  <si>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</si>
  <si>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</si>
  <si>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</si>
  <si>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</si>
  <si>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</si>
  <si>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</si>
  <si>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</si>
  <si>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</si>
  <si>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</si>
  <si>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</si>
  <si>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</si>
  <si>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</si>
  <si>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</si>
  <si>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</si>
  <si>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</si>
  <si>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</si>
  <si>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</si>
  <si>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</si>
  <si>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</si>
  <si>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</si>
  <si>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</si>
  <si>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</si>
  <si>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</si>
  <si>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</si>
  <si>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</si>
  <si>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</si>
  <si>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</si>
  <si>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</si>
  <si>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</si>
  <si>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</si>
  <si>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</si>
  <si>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</si>
  <si>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</si>
  <si>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</si>
  <si>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</si>
  <si>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</si>
  <si>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</si>
  <si>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</si>
  <si>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</si>
  <si>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</si>
  <si>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</si>
  <si>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</si>
  <si>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</si>
  <si>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</si>
  <si>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</si>
  <si>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</si>
  <si>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</si>
  <si>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</si>
  <si>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</si>
  <si>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</si>
  <si>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</si>
  <si>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</si>
  <si>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</si>
  <si>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</si>
  <si>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</si>
  <si>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</si>
  <si>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</si>
  <si>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</si>
  <si>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</si>
  <si>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</si>
  <si>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</si>
  <si>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</si>
  <si>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</si>
  <si>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</si>
  <si>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</si>
  <si>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</si>
  <si>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</si>
  <si>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</si>
  <si>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</si>
  <si>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</si>
  <si>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</si>
  <si>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</si>
  <si>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</si>
  <si>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</si>
  <si>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</si>
  <si>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</si>
  <si>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</si>
  <si>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</si>
  <si>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</si>
  <si>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</si>
  <si>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</si>
  <si>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</si>
  <si>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</si>
  <si>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</si>
  <si>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</si>
  <si>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</si>
  <si>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</si>
  <si>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</si>
  <si>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</si>
  <si>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</si>
  <si>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</si>
  <si>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</si>
  <si>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</si>
  <si>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</si>
  <si>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</si>
  <si>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</si>
  <si>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</si>
  <si>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</si>
  <si>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</si>
  <si>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</si>
  <si>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</si>
  <si>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</si>
  <si>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</si>
  <si>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</si>
  <si>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</si>
  <si>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</si>
  <si>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</si>
  <si>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</si>
  <si>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</si>
  <si>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</si>
  <si>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</si>
  <si>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</si>
  <si>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</si>
  <si>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</si>
  <si>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</si>
  <si>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</si>
  <si>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</si>
  <si>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</si>
  <si>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</si>
  <si>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</si>
  <si>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</si>
  <si>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</si>
  <si>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</si>
  <si>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</si>
  <si>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</si>
  <si>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</si>
  <si>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</si>
  <si>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</si>
  <si>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</si>
  <si>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</si>
  <si>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</si>
  <si>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</si>
  <si>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</si>
  <si>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</si>
  <si>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</si>
  <si>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</si>
  <si>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</si>
  <si>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</si>
  <si>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</si>
  <si>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</si>
  <si>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</si>
  <si>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</si>
  <si>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</si>
  <si>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</si>
  <si>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</si>
  <si>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</si>
  <si>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</si>
  <si>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</si>
  <si>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</si>
  <si>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</si>
  <si>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</si>
  <si>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</si>
  <si>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</si>
  <si>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</si>
  <si>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</si>
  <si>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</si>
  <si>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</si>
  <si>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</si>
  <si>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</si>
  <si>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</si>
  <si>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</si>
  <si>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</si>
  <si>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</si>
  <si>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</si>
  <si>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</si>
  <si>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</si>
  <si>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</si>
  <si>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</si>
  <si>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</si>
  <si>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</si>
  <si>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</si>
  <si>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</si>
  <si>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</si>
  <si>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</si>
  <si>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</si>
  <si>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</si>
  <si>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</si>
  <si>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</si>
  <si>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</si>
  <si>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</si>
  <si>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</si>
  <si>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</si>
  <si>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</si>
  <si>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</si>
  <si>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</si>
  <si>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</si>
  <si>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</si>
  <si>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</si>
  <si>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</si>
  <si>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</si>
  <si>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</si>
  <si>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</si>
  <si>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</si>
  <si>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</si>
  <si>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</si>
  <si>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</si>
  <si>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</si>
  <si>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</si>
  <si>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</si>
  <si>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</si>
  <si>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</si>
  <si>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</si>
  <si>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</si>
  <si>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</si>
  <si>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</si>
  <si>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</si>
  <si>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</si>
  <si>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</si>
  <si>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</si>
  <si>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</si>
  <si>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</si>
  <si>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</si>
  <si>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</si>
  <si>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</si>
  <si>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</si>
  <si>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</si>
  <si>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</si>
  <si>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</si>
  <si>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</si>
  <si>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</si>
  <si>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</si>
  <si>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</si>
  <si>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</si>
  <si>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</si>
  <si>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</si>
  <si>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</si>
  <si>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</si>
  <si>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</si>
  <si>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</si>
  <si>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</si>
  <si>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</si>
  <si>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</si>
  <si>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</si>
  <si>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</si>
  <si>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</si>
  <si>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</si>
  <si>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</si>
  <si>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</si>
  <si>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</si>
  <si>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</si>
  <si>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</si>
  <si>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</si>
  <si>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</si>
  <si>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</si>
  <si>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</si>
  <si>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</si>
  <si>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</si>
  <si>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</si>
  <si>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</si>
  <si>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</si>
  <si>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</si>
  <si>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</si>
  <si>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</si>
  <si>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</si>
  <si>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</si>
  <si>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</si>
  <si>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</si>
  <si>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</si>
  <si>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</si>
  <si>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</si>
  <si>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</si>
  <si>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</si>
  <si>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</si>
  <si>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</si>
  <si>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</si>
  <si>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</si>
  <si>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</si>
  <si>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</si>
  <si>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</si>
  <si>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</si>
  <si>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</si>
  <si>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</si>
  <si>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</si>
  <si>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</si>
  <si>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</si>
  <si>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</si>
  <si>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</si>
  <si>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</si>
  <si>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</si>
  <si>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</si>
  <si>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</si>
  <si>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</si>
  <si>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</si>
  <si>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</si>
  <si>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</si>
  <si>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</si>
  <si>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</si>
  <si>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</si>
  <si>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</si>
  <si>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</si>
  <si>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</si>
  <si>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</si>
  <si>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</si>
  <si>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</si>
  <si>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</si>
  <si>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</si>
  <si>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</si>
  <si>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</si>
  <si>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</si>
  <si>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</si>
  <si>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</si>
  <si>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</si>
  <si>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</si>
  <si>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</si>
  <si>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</si>
  <si>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</si>
  <si>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</si>
  <si>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</si>
  <si>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</si>
  <si>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</si>
  <si>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</si>
  <si>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</si>
  <si>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</si>
  <si>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</si>
  <si>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</si>
  <si>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</si>
  <si>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</si>
  <si>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</si>
  <si>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</si>
  <si>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</si>
  <si>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</si>
  <si>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</si>
  <si>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</si>
  <si>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</si>
  <si>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</si>
  <si>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</si>
  <si>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</si>
  <si>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</si>
  <si>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</si>
  <si>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</si>
  <si>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</si>
  <si>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</si>
  <si>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</si>
  <si>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</si>
  <si>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</si>
  <si>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</si>
  <si>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</si>
  <si>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</si>
  <si>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</si>
  <si>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</si>
  <si>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</si>
  <si>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</si>
  <si>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</si>
  <si>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</si>
  <si>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</si>
  <si>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</si>
  <si>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</si>
  <si>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</si>
  <si>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</si>
  <si>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</si>
  <si>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</si>
  <si>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</si>
  <si>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</si>
  <si>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</si>
  <si>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</si>
  <si>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</si>
  <si>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</si>
  <si>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</si>
  <si>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</si>
  <si>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</si>
  <si>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</si>
  <si>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</si>
  <si>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</si>
  <si>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</si>
  <si>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</si>
  <si>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</si>
  <si>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</si>
  <si>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</si>
  <si>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</si>
  <si>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</si>
  <si>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</si>
  <si>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</si>
  <si>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</si>
  <si>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</si>
  <si>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</si>
  <si>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</si>
  <si>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</si>
  <si>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</si>
  <si>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</si>
  <si>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</si>
  <si>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</si>
  <si>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</si>
  <si>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</si>
  <si>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</si>
  <si>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</si>
  <si>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</si>
  <si>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</si>
  <si>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</si>
  <si>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</si>
  <si>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</si>
  <si>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</si>
  <si>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</si>
  <si>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</si>
  <si>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</si>
  <si>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</si>
  <si>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</si>
  <si>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</si>
  <si>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</si>
  <si>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</si>
  <si>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</si>
  <si>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</si>
  <si>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</si>
  <si>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</si>
  <si>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</si>
  <si>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</si>
  <si>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</si>
  <si>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</si>
  <si>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</si>
  <si>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</si>
  <si>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</si>
  <si>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</si>
  <si>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</si>
  <si>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</si>
  <si>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</si>
  <si>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</si>
  <si>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</si>
  <si>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</si>
  <si>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</si>
  <si>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</si>
  <si>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</si>
  <si>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</si>
  <si>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</si>
  <si>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</si>
  <si>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</si>
  <si>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</si>
  <si>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</si>
  <si>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</si>
  <si>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</si>
  <si>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</si>
  <si>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</si>
  <si>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</si>
  <si>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</si>
  <si>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</si>
  <si>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</si>
  <si>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</si>
  <si>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</si>
  <si>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</si>
  <si>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</si>
  <si>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</si>
  <si>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</si>
  <si>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</si>
  <si>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</si>
  <si>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</si>
  <si>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</si>
  <si>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</si>
  <si>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</si>
  <si>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</si>
  <si>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</si>
  <si>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</si>
  <si>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</si>
  <si>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</si>
  <si>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</si>
  <si>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</si>
  <si>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</si>
  <si>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</si>
  <si>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</si>
  <si>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</si>
  <si>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</si>
  <si>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</si>
  <si>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</si>
  <si>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</si>
  <si>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</si>
  <si>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</si>
  <si>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</si>
  <si>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</si>
  <si>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</si>
  <si>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</si>
  <si>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</si>
  <si>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</si>
  <si>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</si>
  <si>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</si>
  <si>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</si>
  <si>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</si>
  <si>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</si>
  <si>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</si>
  <si>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</si>
  <si>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</si>
  <si>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</si>
  <si>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</si>
  <si>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</si>
  <si>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</si>
  <si>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</si>
  <si>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</si>
  <si>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</si>
  <si>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</si>
  <si>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</si>
  <si>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</si>
  <si>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</si>
  <si>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</si>
  <si>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</si>
  <si>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</si>
  <si>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</si>
  <si>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</si>
  <si>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</si>
  <si>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</si>
  <si>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</si>
  <si>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</si>
  <si>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</si>
  <si>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</si>
  <si>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</si>
  <si>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</si>
  <si>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</si>
  <si>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</si>
  <si>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</si>
  <si>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</si>
  <si>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</si>
  <si>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</si>
  <si>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</si>
  <si>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</si>
  <si>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</si>
  <si>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</si>
  <si>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</si>
  <si>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</si>
  <si>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</si>
  <si>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</si>
  <si>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</si>
  <si>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</si>
  <si>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</si>
  <si>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</si>
  <si>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</si>
  <si>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</si>
  <si>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</si>
  <si>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</si>
  <si>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</si>
  <si>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</si>
  <si>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</si>
  <si>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</si>
  <si>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</si>
  <si>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</si>
  <si>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</si>
  <si>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</si>
  <si>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</si>
  <si>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</si>
  <si>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</si>
  <si>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</si>
  <si>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</si>
  <si>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</si>
  <si>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</si>
  <si>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</si>
  <si>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</si>
  <si>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</si>
  <si>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</si>
  <si>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</si>
  <si>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</si>
  <si>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</si>
  <si>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</si>
  <si>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</si>
  <si>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</si>
  <si>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</si>
  <si>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</si>
  <si>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</si>
  <si>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</si>
  <si>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</si>
  <si>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</si>
  <si>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</si>
  <si>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</si>
  <si>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</si>
  <si>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</si>
  <si>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</si>
  <si>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</si>
  <si>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</si>
  <si>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</si>
  <si>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</si>
  <si>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</si>
  <si>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</si>
  <si>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</si>
  <si>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</si>
  <si>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</si>
  <si>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</si>
  <si>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</si>
  <si>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</si>
  <si>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</si>
  <si>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</si>
  <si>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</si>
  <si>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</si>
  <si>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</si>
  <si>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</si>
  <si>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</si>
  <si>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</si>
  <si>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</si>
  <si>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</si>
  <si>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</si>
  <si>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</si>
  <si>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</si>
  <si>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</si>
  <si>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</si>
  <si>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</si>
  <si>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</si>
  <si>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</si>
  <si>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</si>
  <si>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</si>
  <si>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</si>
  <si>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</si>
  <si>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</si>
  <si>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</si>
  <si>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</si>
  <si>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</si>
  <si>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</si>
  <si>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</si>
  <si>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</si>
  <si>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</si>
  <si>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</si>
  <si>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</si>
  <si>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</si>
  <si>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</si>
  <si>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</si>
  <si>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</si>
  <si>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</si>
  <si>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</si>
  <si>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</si>
  <si>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</si>
  <si>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</si>
  <si>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</si>
  <si>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</si>
  <si>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</si>
  <si>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</si>
  <si>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</si>
  <si>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</si>
  <si>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</si>
  <si>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</si>
  <si>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</si>
  <si>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</si>
  <si>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</si>
  <si>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</si>
  <si>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</si>
  <si>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</si>
  <si>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</si>
  <si>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</si>
  <si>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</si>
  <si>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</si>
  <si>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</si>
  <si>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</si>
  <si>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</si>
  <si>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</si>
  <si>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</si>
  <si>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</si>
  <si>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</si>
  <si>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</si>
  <si>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</si>
  <si>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</si>
  <si>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</si>
  <si>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</si>
  <si>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</si>
  <si>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</si>
  <si>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</si>
  <si>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</si>
  <si>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</si>
  <si>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</si>
  <si>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</si>
  <si>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</si>
  <si>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</si>
  <si>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</si>
  <si>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</si>
  <si>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</si>
  <si>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</si>
  <si>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</si>
  <si>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</si>
  <si>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</si>
  <si>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</si>
  <si>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</si>
  <si>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</si>
  <si>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</si>
  <si>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</si>
  <si>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</si>
  <si>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</si>
  <si>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</si>
  <si>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</si>
  <si>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</si>
  <si>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</si>
  <si>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</si>
  <si>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</si>
  <si>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</si>
  <si>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</si>
  <si>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</si>
  <si>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</si>
  <si>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</si>
  <si>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</si>
  <si>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</si>
  <si>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</si>
  <si>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</si>
  <si>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</si>
  <si>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</si>
  <si>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</si>
  <si>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</si>
  <si>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</si>
  <si>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</si>
  <si>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</si>
  <si>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</si>
  <si>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</si>
  <si>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</si>
  <si>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</si>
  <si>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</si>
  <si>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</si>
  <si>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</si>
  <si>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</si>
  <si>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</si>
  <si>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</si>
  <si>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</si>
  <si>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</si>
  <si>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</si>
  <si>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</si>
  <si>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</si>
  <si>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</si>
  <si>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</si>
  <si>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</si>
  <si>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</si>
  <si>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</si>
  <si>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</si>
  <si>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</si>
  <si>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</si>
  <si>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</si>
  <si>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</si>
  <si>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</si>
  <si>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</si>
  <si>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</si>
  <si>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</si>
  <si>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</si>
  <si>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</si>
  <si>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</si>
  <si>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</si>
  <si>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</si>
  <si>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</si>
  <si>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</si>
  <si>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</si>
  <si>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</si>
  <si>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</si>
  <si>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</si>
  <si>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</si>
  <si>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</si>
  <si>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</si>
  <si>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</si>
  <si>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</si>
  <si>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</si>
  <si>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</si>
  <si>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</si>
  <si>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</si>
  <si>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</si>
  <si>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</si>
  <si>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</si>
  <si>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</si>
  <si>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</si>
  <si>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</si>
  <si>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</si>
  <si>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</si>
  <si>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</si>
  <si>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</si>
  <si>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</si>
  <si>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</si>
  <si>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</si>
  <si>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</si>
  <si>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</si>
  <si>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</si>
  <si>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</si>
  <si>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</si>
  <si>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</si>
  <si>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</si>
  <si>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</si>
  <si>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</si>
  <si>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</si>
  <si>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</si>
  <si>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</si>
  <si>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</si>
  <si>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</si>
  <si>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</si>
  <si>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</si>
  <si>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</si>
  <si>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</si>
  <si>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</si>
  <si>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</si>
  <si>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</si>
  <si>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</si>
  <si>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</si>
  <si>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</si>
  <si>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</si>
  <si>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</si>
  <si>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</si>
  <si>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</si>
  <si>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</si>
  <si>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</si>
  <si>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</si>
  <si>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</si>
  <si>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</si>
  <si>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</si>
  <si>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</si>
  <si>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</si>
  <si>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</si>
  <si>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</si>
  <si>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</si>
  <si>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</si>
  <si>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</si>
  <si>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</si>
  <si>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</si>
  <si>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</si>
  <si>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</si>
  <si>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</si>
  <si>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</si>
  <si>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</si>
  <si>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</si>
  <si>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</si>
  <si>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</si>
  <si>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</si>
  <si>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</si>
  <si>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</si>
  <si>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</si>
  <si>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</si>
  <si>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</si>
  <si>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</si>
  <si>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</si>
  <si>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</si>
  <si>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</si>
  <si>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</si>
  <si>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</si>
  <si>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</si>
  <si>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</si>
  <si>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</si>
  <si>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</si>
  <si>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</si>
  <si>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</si>
  <si>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</si>
  <si>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</si>
  <si>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</si>
  <si>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</si>
  <si>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</si>
  <si>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</si>
  <si>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</si>
  <si>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</si>
  <si>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</si>
  <si>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</si>
  <si>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</si>
  <si>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</si>
  <si>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</si>
  <si>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</si>
  <si>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</si>
  <si>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</si>
  <si>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</si>
  <si>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</si>
  <si>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</si>
  <si>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</si>
  <si>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</si>
  <si>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</si>
  <si>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</si>
  <si>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</si>
  <si>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</si>
  <si>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</si>
  <si>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</si>
  <si>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</si>
  <si>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</si>
  <si>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</si>
  <si>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</si>
  <si>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</si>
  <si>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</si>
  <si>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</si>
  <si>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</si>
  <si>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</si>
  <si>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</si>
  <si>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</si>
  <si>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</si>
  <si>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</si>
  <si>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</si>
  <si>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</si>
  <si>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</si>
  <si>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</si>
  <si>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</si>
  <si>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</si>
  <si>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</si>
  <si>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</si>
  <si>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</si>
  <si>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</si>
  <si>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</si>
  <si>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</si>
  <si>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</si>
  <si>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</si>
  <si>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</si>
  <si>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</si>
  <si>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</si>
  <si>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</si>
  <si>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</si>
  <si>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</si>
  <si>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</si>
  <si>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</si>
  <si>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</si>
  <si>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</si>
  <si>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</si>
  <si>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</si>
  <si>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</si>
  <si>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</si>
  <si>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</si>
  <si>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</si>
  <si>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</si>
  <si>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</si>
  <si>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</si>
  <si>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</si>
  <si>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</si>
  <si>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</si>
  <si>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</si>
  <si>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</si>
  <si>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</si>
  <si>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</si>
  <si>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</si>
  <si>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</si>
  <si>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</si>
  <si>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</si>
  <si>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</si>
  <si>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</si>
  <si>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</si>
  <si>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</si>
  <si>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</si>
  <si>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</si>
  <si>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</si>
  <si>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</si>
  <si>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</si>
  <si>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</si>
  <si>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</si>
  <si>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</si>
  <si>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</si>
  <si>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</si>
  <si>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</si>
  <si>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</si>
  <si>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</si>
  <si>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</si>
  <si>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</si>
  <si>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</si>
  <si>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</si>
  <si>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</si>
  <si>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</si>
  <si>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</si>
  <si>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</si>
  <si>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</si>
  <si>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</si>
  <si>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</si>
  <si>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</si>
  <si>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</si>
  <si>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</si>
  <si>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</si>
  <si>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</si>
  <si>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</si>
  <si>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</si>
  <si>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</si>
  <si>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</si>
  <si>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</si>
  <si>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</si>
  <si>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</si>
  <si>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</si>
  <si>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</si>
  <si>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</si>
  <si>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</si>
  <si>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</si>
  <si>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</si>
  <si>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</si>
  <si>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</si>
  <si>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</si>
  <si>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</si>
  <si>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</si>
  <si>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</si>
  <si>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</si>
  <si>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</si>
  <si>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</si>
  <si>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</si>
  <si>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</si>
  <si>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</si>
  <si>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</si>
  <si>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</si>
  <si>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</si>
  <si>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</si>
  <si>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</si>
  <si>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</si>
  <si>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</si>
  <si>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</si>
  <si>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</si>
  <si>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</si>
  <si>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</si>
  <si>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</si>
  <si>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</si>
  <si>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</si>
  <si>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</si>
  <si>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</si>
  <si>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</si>
  <si>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</si>
  <si>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</si>
  <si>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</si>
  <si>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</si>
  <si>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</si>
  <si>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</si>
  <si>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</si>
  <si>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</si>
  <si>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</si>
  <si>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</si>
  <si>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</si>
  <si>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</si>
  <si>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</si>
  <si>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</si>
  <si>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</si>
  <si>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</si>
  <si>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</si>
  <si>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</si>
  <si>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</si>
  <si>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</si>
  <si>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</si>
  <si>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</si>
  <si>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</si>
  <si>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</si>
  <si>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</si>
  <si>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</si>
  <si>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</si>
  <si>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</si>
  <si>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</si>
  <si>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</si>
  <si>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</si>
  <si>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</si>
  <si>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</si>
  <si>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</si>
  <si>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</si>
  <si>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</si>
  <si>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</si>
  <si>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</si>
  <si>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</si>
  <si>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</si>
  <si>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</si>
  <si>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</si>
  <si>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</si>
  <si>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</si>
  <si>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</si>
  <si>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</si>
  <si>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</si>
  <si>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</si>
  <si>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</si>
  <si>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</si>
  <si>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</si>
  <si>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</si>
  <si>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</si>
  <si>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</si>
  <si>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</si>
  <si>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</si>
  <si>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</si>
  <si>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</si>
  <si>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</si>
  <si>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</si>
  <si>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</si>
  <si>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</si>
  <si>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</si>
  <si>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</si>
  <si>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</si>
  <si>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</si>
  <si>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</si>
  <si>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</si>
  <si>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</si>
  <si>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</si>
  <si>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</si>
  <si>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</si>
  <si>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</si>
  <si>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</si>
  <si>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</si>
  <si>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</si>
  <si>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</si>
  <si>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</si>
  <si>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</si>
  <si>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</si>
  <si>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</si>
  <si>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</si>
  <si>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</si>
  <si>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</si>
  <si>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</si>
  <si>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</si>
  <si>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</si>
  <si>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</si>
  <si>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</si>
  <si>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</si>
  <si>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</si>
  <si>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</si>
  <si>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</si>
  <si>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</si>
  <si>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</si>
  <si>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</si>
  <si>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</si>
  <si>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</si>
  <si>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</si>
  <si>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</si>
  <si>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</si>
  <si>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</si>
  <si>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</si>
  <si>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</si>
  <si>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</si>
  <si>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</si>
  <si>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</si>
  <si>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</si>
  <si>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</si>
  <si>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</si>
  <si>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</si>
  <si>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</si>
  <si>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</si>
  <si>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</si>
  <si>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</si>
  <si>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</si>
  <si>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</si>
  <si>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</si>
  <si>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</si>
  <si>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</si>
  <si>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</si>
  <si>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</si>
  <si>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</si>
  <si>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</si>
  <si>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</si>
  <si>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</si>
  <si>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</si>
  <si>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</si>
  <si>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</si>
  <si>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</si>
  <si>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</si>
  <si>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</si>
  <si>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</si>
  <si>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</si>
  <si>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</si>
  <si>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</si>
  <si>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</si>
  <si>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</si>
  <si>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</si>
  <si>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</si>
  <si>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</si>
  <si>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</si>
  <si>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</si>
  <si>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</si>
  <si>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</si>
  <si>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</si>
  <si>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</si>
  <si>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</si>
  <si>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</si>
  <si>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</si>
  <si>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</si>
  <si>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</si>
  <si>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</si>
  <si>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</si>
  <si>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</si>
  <si>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</si>
  <si>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</si>
  <si>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</si>
  <si>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</si>
  <si>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</si>
  <si>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</si>
  <si>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</si>
  <si>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</si>
  <si>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</si>
  <si>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</si>
  <si>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</si>
  <si>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</si>
  <si>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</si>
  <si>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</si>
  <si>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</si>
  <si>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</si>
  <si>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</si>
  <si>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</si>
  <si>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</si>
  <si>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</si>
  <si>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</si>
  <si>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</si>
  <si>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</si>
  <si>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</si>
  <si>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</si>
  <si>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</si>
  <si>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</si>
  <si>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</si>
  <si>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</si>
  <si>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</si>
  <si>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</si>
  <si>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</si>
  <si>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</si>
  <si>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</si>
  <si>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</si>
  <si>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</si>
  <si>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</si>
  <si>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</si>
  <si>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</si>
  <si>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</si>
  <si>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</si>
  <si>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</si>
  <si>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</si>
  <si>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</si>
  <si>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</si>
  <si>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</si>
  <si>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</si>
  <si>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</si>
  <si>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</si>
  <si>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</si>
  <si>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</si>
  <si>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</si>
  <si>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</si>
  <si>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</si>
  <si>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</si>
  <si>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</si>
  <si>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</si>
  <si>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</si>
  <si>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</si>
  <si>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</si>
  <si>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</si>
  <si>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</si>
  <si>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</si>
  <si>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</si>
  <si>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</si>
  <si>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</si>
  <si>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</si>
  <si>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</si>
  <si>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</si>
  <si>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</si>
  <si>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</si>
  <si>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</si>
  <si>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</si>
  <si>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</si>
  <si>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</si>
  <si>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</si>
  <si>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</si>
  <si>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</si>
  <si>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</si>
  <si>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</si>
  <si>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</si>
  <si>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</si>
  <si>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</si>
  <si>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</si>
  <si>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</si>
  <si>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</si>
  <si>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</si>
  <si>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</si>
  <si>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</si>
  <si>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</si>
  <si>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</si>
  <si>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</si>
  <si>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</si>
  <si>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</si>
  <si>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</si>
  <si>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</si>
  <si>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</si>
  <si>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</si>
  <si>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</si>
  <si>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</si>
  <si>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</si>
  <si>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</si>
  <si>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</si>
  <si>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</si>
  <si>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</si>
  <si>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</si>
  <si>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</si>
  <si>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</si>
  <si>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</si>
  <si>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</si>
  <si>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</si>
  <si>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</si>
  <si>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</si>
  <si>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</si>
  <si>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</si>
  <si>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</si>
  <si>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</si>
  <si>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</si>
  <si>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</si>
  <si>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</si>
  <si>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</si>
  <si>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</si>
  <si>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</si>
  <si>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</si>
  <si>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</si>
  <si>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</si>
  <si>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</si>
  <si>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</si>
  <si>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</si>
  <si>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</si>
  <si>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</si>
  <si>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</si>
  <si>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</si>
  <si>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</si>
  <si>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</si>
  <si>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</si>
  <si>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</si>
  <si>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</si>
  <si>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</si>
  <si>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</si>
  <si>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</si>
  <si>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</si>
  <si>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</si>
  <si>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</si>
  <si>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</si>
  <si>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</si>
  <si>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</si>
  <si>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</si>
  <si>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</si>
  <si>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</si>
  <si>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</si>
  <si>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</si>
  <si>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</si>
  <si>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</si>
  <si>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</si>
  <si>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</si>
  <si>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</si>
  <si>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</si>
  <si>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</si>
  <si>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</si>
  <si>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</si>
  <si>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</si>
  <si>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</si>
  <si>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</si>
  <si>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</si>
  <si>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</si>
  <si>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</si>
  <si>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</si>
  <si>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</si>
  <si>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</si>
  <si>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</si>
  <si>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</si>
  <si>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</si>
  <si>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</si>
  <si>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</si>
  <si>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</si>
  <si>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</si>
  <si>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</si>
  <si>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</si>
  <si>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</si>
  <si>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</si>
  <si>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</si>
  <si>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</si>
  <si>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</si>
  <si>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</si>
  <si>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</si>
  <si>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</si>
  <si>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</si>
  <si>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</si>
  <si>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</si>
  <si>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</si>
  <si>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</si>
  <si>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</si>
  <si>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</si>
  <si>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</si>
  <si>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</si>
  <si>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</si>
  <si>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</si>
  <si>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</si>
  <si>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</si>
  <si>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</si>
  <si>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</si>
  <si>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</si>
  <si>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</si>
  <si>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</si>
  <si>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</si>
  <si>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</si>
  <si>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</si>
  <si>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</si>
  <si>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</si>
  <si>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</si>
  <si>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</si>
  <si>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</si>
  <si>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</si>
  <si>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</si>
  <si>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</si>
  <si>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</si>
  <si>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</si>
  <si>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</si>
  <si>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</si>
  <si>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</si>
  <si>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</si>
  <si>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</si>
  <si>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</si>
  <si>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</si>
  <si>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</si>
  <si>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</si>
  <si>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</si>
  <si>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</si>
  <si>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</si>
  <si>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</si>
  <si>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</si>
  <si>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</si>
  <si>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</si>
  <si>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</si>
  <si>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</si>
  <si>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</si>
  <si>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</si>
  <si>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</si>
  <si>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</si>
  <si>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</si>
  <si>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</si>
  <si>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</si>
  <si>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</si>
  <si>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</si>
  <si>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</si>
  <si>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</si>
  <si>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</si>
  <si>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</si>
  <si>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</si>
  <si>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</si>
  <si>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</si>
  <si>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</si>
  <si>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</si>
  <si>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</si>
  <si>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</si>
  <si>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</si>
  <si>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</si>
  <si>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</si>
  <si>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</si>
  <si>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</si>
  <si>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</si>
  <si>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</si>
  <si>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</si>
  <si>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</si>
  <si>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</si>
  <si>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</si>
  <si>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</si>
  <si>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</si>
  <si>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</si>
  <si>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</si>
  <si>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</si>
  <si>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</si>
  <si>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</si>
  <si>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</si>
  <si>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</si>
  <si>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</si>
  <si>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</si>
  <si>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</si>
  <si>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</si>
  <si>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</si>
  <si>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</si>
  <si>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</si>
  <si>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</si>
  <si>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</si>
  <si>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</si>
  <si>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</si>
  <si>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</si>
  <si>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</si>
  <si>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</si>
  <si>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</si>
  <si>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</si>
  <si>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</si>
  <si>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</si>
  <si>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</si>
  <si>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</si>
  <si>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</si>
  <si>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</si>
  <si>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</si>
  <si>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</si>
  <si>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</si>
  <si>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</si>
  <si>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</si>
  <si>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</si>
  <si>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</si>
  <si>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</si>
  <si>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</si>
  <si>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</si>
  <si>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</si>
  <si>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</si>
  <si>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</si>
  <si>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</si>
  <si>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</si>
  <si>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</si>
  <si>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</si>
  <si>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</si>
  <si>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</si>
  <si>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</si>
  <si>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</si>
  <si>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</si>
  <si>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</si>
  <si>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</si>
  <si>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</si>
  <si>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</si>
  <si>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</si>
  <si>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</si>
  <si>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</si>
  <si>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</si>
  <si>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</si>
  <si>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</si>
  <si>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</si>
  <si>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</si>
  <si>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</si>
  <si>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</si>
  <si>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</si>
  <si>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</si>
  <si>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</si>
  <si>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</si>
  <si>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</si>
  <si>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</si>
  <si>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</si>
  <si>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</si>
  <si>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</si>
  <si>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</si>
  <si>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</si>
  <si>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</si>
  <si>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</si>
  <si>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</si>
  <si>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</si>
  <si>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</si>
  <si>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</si>
  <si>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</si>
  <si>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</si>
  <si>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</si>
  <si>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</si>
  <si>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</si>
  <si>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</si>
  <si>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</si>
  <si>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</si>
  <si>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</si>
  <si>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</si>
  <si>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</si>
  <si>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</si>
  <si>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</si>
  <si>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</si>
  <si>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</si>
  <si>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</si>
  <si>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</si>
  <si>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</si>
  <si>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</si>
  <si>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</si>
  <si>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</si>
  <si>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</si>
  <si>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</si>
  <si>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</si>
  <si>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</si>
  <si>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</si>
  <si>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</si>
  <si>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</si>
  <si>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</si>
  <si>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</si>
  <si>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</si>
  <si>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</si>
  <si>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</si>
  <si>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</si>
  <si>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</si>
  <si>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</si>
  <si>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</si>
  <si>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</si>
  <si>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</si>
  <si>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</si>
  <si>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</si>
  <si>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</si>
  <si>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</si>
  <si>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</si>
  <si>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</si>
  <si>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</si>
  <si>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</si>
  <si>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</si>
  <si>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</si>
  <si>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</si>
  <si>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</si>
  <si>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</si>
  <si>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</si>
  <si>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</si>
  <si>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</si>
  <si>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</si>
  <si>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</si>
  <si>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</si>
  <si>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</si>
  <si>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</si>
  <si>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</si>
  <si>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</si>
  <si>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</si>
  <si>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</si>
  <si>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</si>
  <si>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</si>
  <si>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</si>
  <si>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</si>
  <si>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</si>
  <si>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</si>
  <si>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</si>
  <si>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</si>
  <si>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</si>
  <si>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</si>
  <si>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</si>
  <si>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</si>
  <si>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</si>
  <si>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</si>
  <si>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</si>
  <si>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</si>
  <si>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</si>
  <si>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</si>
  <si>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</si>
  <si>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</si>
  <si>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</si>
  <si>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</si>
  <si>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</si>
  <si>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</si>
  <si>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</si>
  <si>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</si>
  <si>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</si>
  <si>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</si>
  <si>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</si>
  <si>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</si>
  <si>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</si>
  <si>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</si>
  <si>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</si>
  <si>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</si>
  <si>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</si>
  <si>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</si>
  <si>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</si>
  <si>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</si>
  <si>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</si>
  <si>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</si>
  <si>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</si>
  <si>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</si>
  <si>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</si>
  <si>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</si>
  <si>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</si>
  <si>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</si>
  <si>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</si>
  <si>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</si>
  <si>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</si>
  <si>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</si>
  <si>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</si>
  <si>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</si>
  <si>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</si>
  <si>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</si>
  <si>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</si>
  <si>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</si>
  <si>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</si>
  <si>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</si>
  <si>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</si>
  <si>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</si>
  <si>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</si>
  <si>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</si>
  <si>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</si>
  <si>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</si>
  <si>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</si>
  <si>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</si>
  <si>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</si>
  <si>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</si>
  <si>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</si>
  <si>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</si>
  <si>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</si>
  <si>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</si>
  <si>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</si>
  <si>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</si>
  <si>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</si>
  <si>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</si>
  <si>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</si>
  <si>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</si>
  <si>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</si>
  <si>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</si>
  <si>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</si>
  <si>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</si>
  <si>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</si>
  <si>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</si>
  <si>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</si>
  <si>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</si>
  <si>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</si>
  <si>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</si>
  <si>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</si>
  <si>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</si>
  <si>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</si>
  <si>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</si>
  <si>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</si>
  <si>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</si>
  <si>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</si>
  <si>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</si>
  <si>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</si>
  <si>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</si>
  <si>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</si>
  <si>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</si>
  <si>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</si>
  <si>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</si>
  <si>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</si>
  <si>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</si>
  <si>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</si>
  <si>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</si>
  <si>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</si>
  <si>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</si>
  <si>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</si>
  <si>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</si>
  <si>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</si>
  <si>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</si>
  <si>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</si>
  <si>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</si>
  <si>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</si>
  <si>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</si>
  <si>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</si>
  <si>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</si>
  <si>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</si>
  <si>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</si>
  <si>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</si>
  <si>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</si>
  <si>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</si>
  <si>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</si>
  <si>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</si>
  <si>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</si>
  <si>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</si>
  <si>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</si>
  <si>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</si>
  <si>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</si>
  <si>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</si>
  <si>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</si>
  <si>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</si>
  <si>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</si>
  <si>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</si>
  <si>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</si>
  <si>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</si>
  <si>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</si>
  <si>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</si>
  <si>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</si>
  <si>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</si>
  <si>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</si>
  <si>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</si>
  <si>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</si>
  <si>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</si>
  <si>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</si>
  <si>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</si>
  <si>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</si>
  <si>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</si>
  <si>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</si>
  <si>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</si>
  <si>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</si>
  <si>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</si>
  <si>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</si>
  <si>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</si>
  <si>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</si>
  <si>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</si>
  <si>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</si>
  <si>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</si>
  <si>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</si>
  <si>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</si>
  <si>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</si>
  <si>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</si>
  <si>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</si>
  <si>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</si>
  <si>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</si>
  <si>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</si>
  <si>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</si>
  <si>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</si>
  <si>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</si>
  <si>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</si>
  <si>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</si>
  <si>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</si>
  <si>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</si>
  <si>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</si>
  <si>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</si>
  <si>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</si>
  <si>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</si>
  <si>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</si>
  <si>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</si>
  <si>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</si>
  <si>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</si>
  <si>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</si>
  <si>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</si>
  <si>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</si>
  <si>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</si>
  <si>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</si>
  <si>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</si>
  <si>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</si>
  <si>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</si>
  <si>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</si>
  <si>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</si>
  <si>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</si>
  <si>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</si>
  <si>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</si>
  <si>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</si>
  <si>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</si>
  <si>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</si>
  <si>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</si>
  <si>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</si>
  <si>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</si>
  <si>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</si>
  <si>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</si>
  <si>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</si>
  <si>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</si>
  <si>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</si>
  <si>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</si>
  <si>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</si>
  <si>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</si>
  <si>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</si>
  <si>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</si>
  <si>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</si>
  <si>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</si>
  <si>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</si>
  <si>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</si>
  <si>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</si>
  <si>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</si>
  <si>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</si>
  <si>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</si>
  <si>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</si>
  <si>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</si>
  <si>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</si>
  <si>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</si>
  <si>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</si>
  <si>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</si>
  <si>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</si>
  <si>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</si>
  <si>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</si>
  <si>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</si>
  <si>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</si>
  <si>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</si>
  <si>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</si>
  <si>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</si>
  <si>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</si>
  <si>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</si>
  <si>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</si>
  <si>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</si>
  <si>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</si>
  <si>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</si>
  <si>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</si>
  <si>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</si>
  <si>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</si>
  <si>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</si>
  <si>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</si>
  <si>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</si>
  <si>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</si>
  <si>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</si>
  <si>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</si>
  <si>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</si>
  <si>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</si>
  <si>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</si>
  <si>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</si>
  <si>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</si>
  <si>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</si>
  <si>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</si>
  <si>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</si>
  <si>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</si>
  <si>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</si>
  <si>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</si>
  <si>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</si>
  <si>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</si>
  <si>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</si>
  <si>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</si>
  <si>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</si>
  <si>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</si>
  <si>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</si>
  <si>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</si>
  <si>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</si>
  <si>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</si>
  <si>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</si>
  <si>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</si>
  <si>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</si>
  <si>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</si>
  <si>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</si>
  <si>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</si>
  <si>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</si>
  <si>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</si>
  <si>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</si>
  <si>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</si>
  <si>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</si>
  <si>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</si>
  <si>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</si>
  <si>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</si>
  <si>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</si>
  <si>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</si>
  <si>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</si>
  <si>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</si>
  <si>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</si>
  <si>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</si>
  <si>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</si>
  <si>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</si>
  <si>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</si>
  <si>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</si>
  <si>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</si>
  <si>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</si>
  <si>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</si>
  <si>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</si>
  <si>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</si>
  <si>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</si>
  <si>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</si>
  <si>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</si>
  <si>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</si>
  <si>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</si>
  <si>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</si>
  <si>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</si>
  <si>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</si>
  <si>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</si>
  <si>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</si>
  <si>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</si>
  <si>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</si>
  <si>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</si>
  <si>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</si>
  <si>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</si>
  <si>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</si>
  <si>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</si>
  <si>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</si>
  <si>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</si>
  <si>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</si>
  <si>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</si>
  <si>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</si>
  <si>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</si>
  <si>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</si>
  <si>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</si>
  <si>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</si>
  <si>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</si>
  <si>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</si>
  <si>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</si>
  <si>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</si>
  <si>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</si>
  <si>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</si>
  <si>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</si>
  <si>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</si>
  <si>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</si>
  <si>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</si>
  <si>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</si>
  <si>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</si>
  <si>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</si>
  <si>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</si>
  <si>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</si>
  <si>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</si>
  <si>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</si>
  <si>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</si>
  <si>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</si>
  <si>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</si>
  <si>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</si>
  <si>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</si>
  <si>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</si>
  <si>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</si>
  <si>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</si>
  <si>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</si>
  <si>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</si>
  <si>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</si>
  <si>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</si>
  <si>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</si>
  <si>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</si>
  <si>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</si>
  <si>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</si>
  <si>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</si>
  <si>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</si>
  <si>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</si>
  <si>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</si>
  <si>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</si>
  <si>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</si>
  <si>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</si>
  <si>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</si>
  <si>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</si>
  <si>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</si>
  <si>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</si>
  <si>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</si>
  <si>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</si>
  <si>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</si>
  <si>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</si>
  <si>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</si>
  <si>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</si>
  <si>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</si>
  <si>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</si>
  <si>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</si>
  <si>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</si>
  <si>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</si>
  <si>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</si>
  <si>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</si>
  <si>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</si>
  <si>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</si>
  <si>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</si>
  <si>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</si>
  <si>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</si>
  <si>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</si>
  <si>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</si>
  <si>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</si>
  <si>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</si>
  <si>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</si>
  <si>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</si>
  <si>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</si>
  <si>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</si>
  <si>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</si>
  <si>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</si>
  <si>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</si>
  <si>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</si>
  <si>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</si>
  <si>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</si>
  <si>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</si>
  <si>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</si>
  <si>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</si>
  <si>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</si>
  <si>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</si>
  <si>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</si>
  <si>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</si>
  <si>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</si>
  <si>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</si>
  <si>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</si>
  <si>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</si>
  <si>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</si>
  <si>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</si>
  <si>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</si>
  <si>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</si>
  <si>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</si>
  <si>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</si>
  <si>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</si>
  <si>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</si>
  <si>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</si>
  <si>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</si>
  <si>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</si>
  <si>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</si>
  <si>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</si>
  <si>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</si>
  <si>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</si>
  <si>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</si>
  <si>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</si>
  <si>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</si>
  <si>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</si>
  <si>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</si>
  <si>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</si>
  <si>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</si>
  <si>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</si>
  <si>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</si>
  <si>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</si>
  <si>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</si>
  <si>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</si>
  <si>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</si>
  <si>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</si>
  <si>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</si>
  <si>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</si>
  <si>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</si>
  <si>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</si>
  <si>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</si>
  <si>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</si>
  <si>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</si>
  <si>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</si>
  <si>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</si>
  <si>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</si>
  <si>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</si>
  <si>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</si>
  <si>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</si>
  <si>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</si>
  <si>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</si>
  <si>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</si>
  <si>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</si>
  <si>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</si>
  <si>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</si>
  <si>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</si>
  <si>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</si>
  <si>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</si>
  <si>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</si>
  <si>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</si>
  <si>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</si>
  <si>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</si>
  <si>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</si>
  <si>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</si>
  <si>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</si>
  <si>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</si>
  <si>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</si>
  <si>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</si>
  <si>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</si>
  <si>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</si>
  <si>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</si>
  <si>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</si>
  <si>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</si>
  <si>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</si>
  <si>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</si>
  <si>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</si>
  <si>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</si>
  <si>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</si>
  <si>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</si>
  <si>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</si>
  <si>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</si>
  <si>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</si>
  <si>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</si>
  <si>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</si>
  <si>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</si>
  <si>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</si>
  <si>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</si>
  <si>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</si>
  <si>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</si>
  <si>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</si>
  <si>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</si>
  <si>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</si>
  <si>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</si>
  <si>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</si>
  <si>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</si>
  <si>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</si>
  <si>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</si>
  <si>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</si>
  <si>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</si>
  <si>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</si>
  <si>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</si>
  <si>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</si>
  <si>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</si>
  <si>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</si>
  <si>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</si>
  <si>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</si>
  <si>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</si>
  <si>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</si>
  <si>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</si>
  <si>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</si>
  <si>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</si>
  <si>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</si>
  <si>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</si>
  <si>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</si>
  <si>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</si>
  <si>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</si>
  <si>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</si>
  <si>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</si>
  <si>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</si>
  <si>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</si>
  <si>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</si>
  <si>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</si>
  <si>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</si>
  <si>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</si>
  <si>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</si>
  <si>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</si>
  <si>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</si>
  <si>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</si>
  <si>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</si>
  <si>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</si>
  <si>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</si>
  <si>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</si>
  <si>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</si>
  <si>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</si>
  <si>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</si>
  <si>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</si>
  <si>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</si>
  <si>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</si>
  <si>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</si>
  <si>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</si>
  <si>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</si>
  <si>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</si>
  <si>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</si>
  <si>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</si>
  <si>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</si>
  <si>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</si>
  <si>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</si>
  <si>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</si>
  <si>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</si>
  <si>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</si>
  <si>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</si>
  <si>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</si>
  <si>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</si>
  <si>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</si>
  <si>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</si>
  <si>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</si>
  <si>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</si>
  <si>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</si>
  <si>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</si>
  <si>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</si>
  <si>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</si>
  <si>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</si>
  <si>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</si>
  <si>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</si>
  <si>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</si>
  <si>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</si>
  <si>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</si>
  <si>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</si>
  <si>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</si>
  <si>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</si>
  <si>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</si>
  <si>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</si>
  <si>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</si>
  <si>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</si>
  <si>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</si>
  <si>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</si>
  <si>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</si>
  <si>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</si>
  <si>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</si>
  <si>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</si>
  <si>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</si>
  <si>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</si>
  <si>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</si>
  <si>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</si>
  <si>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</si>
  <si>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</si>
  <si>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</si>
  <si>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</si>
  <si>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</si>
  <si>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</si>
  <si>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</si>
  <si>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</si>
  <si>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</si>
  <si>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</si>
  <si>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</si>
  <si>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</si>
  <si>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</si>
  <si>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</si>
  <si>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</si>
  <si>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</si>
  <si>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</si>
  <si>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</si>
  <si>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</si>
  <si>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</si>
  <si>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</si>
  <si>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</si>
  <si>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</si>
  <si>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</si>
  <si>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</si>
  <si>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</si>
  <si>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</si>
  <si>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</si>
  <si>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</si>
  <si>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</si>
  <si>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</si>
  <si>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</si>
  <si>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</si>
  <si>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</si>
  <si>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</si>
  <si>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</si>
  <si>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</si>
  <si>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</si>
  <si>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</si>
  <si>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</si>
  <si>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</si>
  <si>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</si>
  <si>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</si>
  <si>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</si>
  <si>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</si>
  <si>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</si>
  <si>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</si>
  <si>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</si>
  <si>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</si>
  <si>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</si>
  <si>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</si>
  <si>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</si>
  <si>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</si>
  <si>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</si>
  <si>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</si>
  <si>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</si>
  <si>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</si>
  <si>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</si>
  <si>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</si>
  <si>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</si>
  <si>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</si>
  <si>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</si>
  <si>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</si>
  <si>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</si>
  <si>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</si>
  <si>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</si>
  <si>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</si>
  <si>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</si>
  <si>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</si>
  <si>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</si>
  <si>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</si>
  <si>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</si>
  <si>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</si>
  <si>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</si>
  <si>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</si>
  <si>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</si>
  <si>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</si>
  <si>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</si>
  <si>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</si>
  <si>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</si>
  <si>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</si>
  <si>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</si>
  <si>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</si>
  <si>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</si>
  <si>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</si>
  <si>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</si>
  <si>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</si>
  <si>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</si>
  <si>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</si>
  <si>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</si>
  <si>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</si>
  <si>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</si>
  <si>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</si>
  <si>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</si>
  <si>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</si>
  <si>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</si>
  <si>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</si>
  <si>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</si>
  <si>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</si>
  <si>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</si>
  <si>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</si>
  <si>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</si>
  <si>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</si>
  <si>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</si>
  <si>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</si>
  <si>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</si>
  <si>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</si>
  <si>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</si>
  <si>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</si>
  <si>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</si>
  <si>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</si>
  <si>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</si>
  <si>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</si>
  <si>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</si>
  <si>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</si>
  <si>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</si>
  <si>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</si>
  <si>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</si>
  <si>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</si>
  <si>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</si>
  <si>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</si>
  <si>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</si>
  <si>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</si>
  <si>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</si>
  <si>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</si>
  <si>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</si>
  <si>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</si>
  <si>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</si>
  <si>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</si>
  <si>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</si>
  <si>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</si>
  <si>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</si>
  <si>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</si>
  <si>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</si>
  <si>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</si>
  <si>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</si>
  <si>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</si>
  <si>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</si>
  <si>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</si>
  <si>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</si>
  <si>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</si>
  <si>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</si>
  <si>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</si>
  <si>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</si>
  <si>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</si>
  <si>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</si>
  <si>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</si>
  <si>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</si>
  <si>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</si>
  <si>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</si>
  <si>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</si>
  <si>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</si>
  <si>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</si>
  <si>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</si>
  <si>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</si>
  <si>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</si>
  <si>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</si>
  <si>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</si>
  <si>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</si>
  <si>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</si>
  <si>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</si>
  <si>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</si>
  <si>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</si>
  <si>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</si>
  <si>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</si>
  <si>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</si>
  <si>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</si>
  <si>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</si>
  <si>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</si>
  <si>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</si>
  <si>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</si>
  <si>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</si>
  <si>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</si>
  <si>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</si>
  <si>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</si>
  <si>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</si>
  <si>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</si>
  <si>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</si>
  <si>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</si>
  <si>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</si>
  <si>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</si>
  <si>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</si>
  <si>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</si>
  <si>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</si>
  <si>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</si>
  <si>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</si>
  <si>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</si>
  <si>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</si>
  <si>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</si>
  <si>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</si>
  <si>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</si>
  <si>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</si>
  <si>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</si>
  <si>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</si>
  <si>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</si>
  <si>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</si>
  <si>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</si>
  <si>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</si>
  <si>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</si>
  <si>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</si>
  <si>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</si>
  <si>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</si>
  <si>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</si>
  <si>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</si>
  <si>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</si>
  <si>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</si>
  <si>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</si>
  <si>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</si>
  <si>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</si>
  <si>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</si>
  <si>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</si>
  <si>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</si>
  <si>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</si>
  <si>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</si>
  <si>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</si>
  <si>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</si>
  <si>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</si>
  <si>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</si>
  <si>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</si>
  <si>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</si>
  <si>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</si>
  <si>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</si>
  <si>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</si>
  <si>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</si>
  <si>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</si>
  <si>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</si>
  <si>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</si>
  <si>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</si>
  <si>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</si>
  <si>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</si>
  <si>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</si>
  <si>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</si>
  <si>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</si>
  <si>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</si>
  <si>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</si>
  <si>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</si>
  <si>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</si>
  <si>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</si>
  <si>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</si>
  <si>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</si>
  <si>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</si>
  <si>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</si>
  <si>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</si>
  <si>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</si>
  <si>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</si>
  <si>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</si>
  <si>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</si>
  <si>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</si>
  <si>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</si>
  <si>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</si>
  <si>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</si>
  <si>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</si>
  <si>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</si>
  <si>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</si>
  <si>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</si>
  <si>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</si>
  <si>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</si>
  <si>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</si>
  <si>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</si>
  <si>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</si>
  <si>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</si>
  <si>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</si>
  <si>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</si>
  <si>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</si>
  <si>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</si>
  <si>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</si>
  <si>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</si>
  <si>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</si>
  <si>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</si>
  <si>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</si>
  <si>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</si>
  <si>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</si>
  <si>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</si>
  <si>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</si>
  <si>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</si>
  <si>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</si>
  <si>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</si>
  <si>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</si>
  <si>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</si>
  <si>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</si>
  <si>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</si>
  <si>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</si>
  <si>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</si>
  <si>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</si>
  <si>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</si>
  <si>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</si>
  <si>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</si>
  <si>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</si>
  <si>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</si>
  <si>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</si>
  <si>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</si>
  <si>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</si>
  <si>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</si>
  <si>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</si>
  <si>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</si>
  <si>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</si>
  <si>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</si>
  <si>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</si>
  <si>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</si>
  <si>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</si>
  <si>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</si>
  <si>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</si>
  <si>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</si>
  <si>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</si>
  <si>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</si>
  <si>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</si>
  <si>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</si>
  <si>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</si>
  <si>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</si>
  <si>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</si>
  <si>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</si>
  <si>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</si>
  <si>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</si>
  <si>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</si>
  <si>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</si>
  <si>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</si>
  <si>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</si>
  <si>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</si>
  <si>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</si>
  <si>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</si>
  <si>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</si>
  <si>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</si>
  <si>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</si>
  <si>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</si>
  <si>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</si>
  <si>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</si>
  <si>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</si>
  <si>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</si>
  <si>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</si>
  <si>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</si>
  <si>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</si>
  <si>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</si>
  <si>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</si>
  <si>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</si>
  <si>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</si>
  <si>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</si>
  <si>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</si>
  <si>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</si>
  <si>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</si>
  <si>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</si>
  <si>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</si>
  <si>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</si>
  <si>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</si>
  <si>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</si>
  <si>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</si>
  <si>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</si>
  <si>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</si>
  <si>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</si>
  <si>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</si>
  <si>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</si>
  <si>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</si>
  <si>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</si>
  <si>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</si>
  <si>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</si>
  <si>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</si>
  <si>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</si>
  <si>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</si>
  <si>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</si>
  <si>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</si>
  <si>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</si>
  <si>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</si>
  <si>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</si>
  <si>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</si>
  <si>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</si>
  <si>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</si>
  <si>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</si>
  <si>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</si>
  <si>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</si>
  <si>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</si>
  <si>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</si>
  <si>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</si>
  <si>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</si>
  <si>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</si>
  <si>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</si>
  <si>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</si>
  <si>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</si>
  <si>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</si>
  <si>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</si>
  <si>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</si>
  <si>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</si>
  <si>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</si>
  <si>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</si>
  <si>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</si>
  <si>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</si>
  <si>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</si>
  <si>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</si>
  <si>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</si>
  <si>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</si>
  <si>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</si>
  <si>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</si>
  <si>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</si>
  <si>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</si>
  <si>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</si>
  <si>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</si>
  <si>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</si>
  <si>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</si>
  <si>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</si>
  <si>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</si>
  <si>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</si>
  <si>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</si>
  <si>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</si>
  <si>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</si>
  <si>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</si>
  <si>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</si>
  <si>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</si>
  <si>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</si>
  <si>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</si>
  <si>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</si>
  <si>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</si>
  <si>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</si>
  <si>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</si>
  <si>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</si>
  <si>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</si>
  <si>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</si>
  <si>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</si>
  <si>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</si>
  <si>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</si>
  <si>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</si>
  <si>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</si>
  <si>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</si>
  <si>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</si>
  <si>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</si>
  <si>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</si>
  <si>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</si>
  <si>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</si>
  <si>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</si>
  <si>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</si>
  <si>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</si>
  <si>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</si>
  <si>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</si>
  <si>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</si>
  <si>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</si>
  <si>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</si>
  <si>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</si>
  <si>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</si>
  <si>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</si>
  <si>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</si>
  <si>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</si>
  <si>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</si>
  <si>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</si>
  <si>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</si>
  <si>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</si>
  <si>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</si>
  <si>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</si>
  <si>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</si>
  <si>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</si>
  <si>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</si>
  <si>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</si>
  <si>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</si>
  <si>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</si>
  <si>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</si>
  <si>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</si>
  <si>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</si>
  <si>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</si>
  <si>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</si>
  <si>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</si>
  <si>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</si>
  <si>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</si>
  <si>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</si>
  <si>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</si>
  <si>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</si>
  <si>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</si>
  <si>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</si>
  <si>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</si>
  <si>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</si>
  <si>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</si>
  <si>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</si>
  <si>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</si>
  <si>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</si>
  <si>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</si>
  <si>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</si>
  <si>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</si>
  <si>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</si>
  <si>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</si>
  <si>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</si>
  <si>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</si>
  <si>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</si>
  <si>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</si>
  <si>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</si>
  <si>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</si>
  <si>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</si>
  <si>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</si>
  <si>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</si>
  <si>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</si>
  <si>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</si>
  <si>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</si>
  <si>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</si>
  <si>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</si>
  <si>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</si>
  <si>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</si>
  <si>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</si>
  <si>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</si>
  <si>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</si>
  <si>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</si>
  <si>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</si>
  <si>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</si>
  <si>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</si>
  <si>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</si>
  <si>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</si>
  <si>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</si>
  <si>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</si>
  <si>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</si>
  <si>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</si>
  <si>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</si>
  <si>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</si>
  <si>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</si>
  <si>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</si>
  <si>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</si>
  <si>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</si>
  <si>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</si>
  <si>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</si>
  <si>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</si>
  <si>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</si>
  <si>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</si>
  <si>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</si>
  <si>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</si>
  <si>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</si>
  <si>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</si>
  <si>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</si>
  <si>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</si>
  <si>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</si>
  <si>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</si>
  <si>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</si>
  <si>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</si>
  <si>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</si>
  <si>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</si>
  <si>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</si>
  <si>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</si>
  <si>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</si>
  <si>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</si>
  <si>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</si>
  <si>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</si>
  <si>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</si>
  <si>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</si>
  <si>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</si>
  <si>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</si>
  <si>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</si>
  <si>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</si>
  <si>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</si>
  <si>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</si>
  <si>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</si>
  <si>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</si>
  <si>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</si>
  <si>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</si>
  <si>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</si>
  <si>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</si>
  <si>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</si>
  <si>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</si>
  <si>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</si>
  <si>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</si>
  <si>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</si>
  <si>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</si>
  <si>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</si>
  <si>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</si>
  <si>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</si>
  <si>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</si>
  <si>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</si>
  <si>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</si>
  <si>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</si>
  <si>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</si>
  <si>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</si>
  <si>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</si>
  <si>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</si>
  <si>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</si>
  <si>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</si>
  <si>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</si>
  <si>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</si>
  <si>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</si>
  <si>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</si>
  <si>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</si>
  <si>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</si>
  <si>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</si>
  <si>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</si>
  <si>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</si>
  <si>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</si>
  <si>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</si>
  <si>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</si>
  <si>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</si>
  <si>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</si>
  <si>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</si>
  <si>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</si>
  <si>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</si>
  <si>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</si>
  <si>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</si>
  <si>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</si>
  <si>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</si>
  <si>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</si>
  <si>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</si>
  <si>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</si>
  <si>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</si>
  <si>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</si>
  <si>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</si>
  <si>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</si>
  <si>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</si>
  <si>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</si>
  <si>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</si>
  <si>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</si>
  <si>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</si>
  <si>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</si>
  <si>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</si>
  <si>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</si>
  <si>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</si>
  <si>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</si>
  <si>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</si>
  <si>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</si>
  <si>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</si>
  <si>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</si>
  <si>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</si>
  <si>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</si>
  <si>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</si>
  <si>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</si>
  <si>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</si>
  <si>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</si>
  <si>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</si>
  <si>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</si>
  <si>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</si>
  <si>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</si>
  <si>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</si>
  <si>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</si>
  <si>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</si>
  <si>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</si>
  <si>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</si>
  <si>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</si>
  <si>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</si>
  <si>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</si>
  <si>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</si>
  <si>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</si>
  <si>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</si>
  <si>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</si>
  <si>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</si>
  <si>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</si>
  <si>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</si>
  <si>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</si>
  <si>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</si>
  <si>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</si>
  <si>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</si>
  <si>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</si>
  <si>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</si>
  <si>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</si>
  <si>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</si>
  <si>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</si>
  <si>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</si>
  <si>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</si>
  <si>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</si>
  <si>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</si>
  <si>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</si>
  <si>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</si>
  <si>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</si>
  <si>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</si>
  <si>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</si>
  <si>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</si>
  <si>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</si>
  <si>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</si>
  <si>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</si>
  <si>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</si>
  <si>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</si>
  <si>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</si>
  <si>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</si>
  <si>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</si>
  <si>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</si>
  <si>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</si>
  <si>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</si>
  <si>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</si>
  <si>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</si>
  <si>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</si>
  <si>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</si>
  <si>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</si>
  <si>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</si>
  <si>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</si>
  <si>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</si>
  <si>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</si>
  <si>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</si>
  <si>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</si>
  <si>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</si>
  <si>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</si>
  <si>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</si>
  <si>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</si>
  <si>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</si>
  <si>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</si>
  <si>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</si>
  <si>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</si>
  <si>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</si>
  <si>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</si>
  <si>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</si>
  <si>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</si>
  <si>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</si>
  <si>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</si>
  <si>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</si>
  <si>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</si>
  <si>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</si>
  <si>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</si>
  <si>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</si>
  <si>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</si>
  <si>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</si>
  <si>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</si>
  <si>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</si>
  <si>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</si>
  <si>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</si>
  <si>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</si>
  <si>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</si>
  <si>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</si>
  <si>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</si>
  <si>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</si>
  <si>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</si>
  <si>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</si>
  <si>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</si>
  <si>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</si>
  <si>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</si>
  <si>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</si>
  <si>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</si>
  <si>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</si>
  <si>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</si>
  <si>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</si>
  <si>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</si>
  <si>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</si>
  <si>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</si>
  <si>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</si>
  <si>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</si>
  <si>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</si>
  <si>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</si>
  <si>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</si>
  <si>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</si>
  <si>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</si>
  <si>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</si>
  <si>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</si>
  <si>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</si>
  <si>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</si>
  <si>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</si>
  <si>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</si>
  <si>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</si>
  <si>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</si>
  <si>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</si>
  <si>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</si>
  <si>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</si>
  <si>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</si>
  <si>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</si>
  <si>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</si>
  <si>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</si>
  <si>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</si>
  <si>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</si>
  <si>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</si>
  <si>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</si>
  <si>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</si>
  <si>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</si>
  <si>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</si>
  <si>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</si>
  <si>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</si>
  <si>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</si>
  <si>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</si>
  <si>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</si>
  <si>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</si>
  <si>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</si>
  <si>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</si>
  <si>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</si>
  <si>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</si>
  <si>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</si>
  <si>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</si>
  <si>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</si>
  <si>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</si>
  <si>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</si>
  <si>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</si>
  <si>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</si>
  <si>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</si>
  <si>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</si>
  <si>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</si>
  <si>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</si>
  <si>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</si>
  <si>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</si>
  <si>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</si>
  <si>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</si>
  <si>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</si>
  <si>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</si>
  <si>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</si>
  <si>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</si>
  <si>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</si>
  <si>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</si>
  <si>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</si>
  <si>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</si>
  <si>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</si>
  <si>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</si>
  <si>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</si>
  <si>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</si>
  <si>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</si>
  <si>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</si>
  <si>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</si>
  <si>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</si>
  <si>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</si>
  <si>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</si>
  <si>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</si>
  <si>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</si>
  <si>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</si>
  <si>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</si>
  <si>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</si>
  <si>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</si>
  <si>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</si>
  <si>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</si>
  <si>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</si>
  <si>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</si>
  <si>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</si>
  <si>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</si>
  <si>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</si>
  <si>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</si>
  <si>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</si>
  <si>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</si>
  <si>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</si>
  <si>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</si>
  <si>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</si>
  <si>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</si>
  <si>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</si>
  <si>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</si>
  <si>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</si>
  <si>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</si>
  <si>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</si>
  <si>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</si>
  <si>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</si>
  <si>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</si>
  <si>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</si>
  <si>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</si>
  <si>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</si>
  <si>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</si>
  <si>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</si>
  <si>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</si>
  <si>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</si>
  <si>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</si>
  <si>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</si>
  <si>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</si>
  <si>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</si>
  <si>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</si>
  <si>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</si>
  <si>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</si>
  <si>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</si>
  <si>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</si>
  <si>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</si>
  <si>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</si>
  <si>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</si>
  <si>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</si>
  <si>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</si>
  <si>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</si>
  <si>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</si>
  <si>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</si>
  <si>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</si>
  <si>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</si>
  <si>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</si>
  <si>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</si>
  <si>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</si>
  <si>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</si>
  <si>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</si>
  <si>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</si>
  <si>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</si>
  <si>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</si>
  <si>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</si>
  <si>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</si>
  <si>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</si>
  <si>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</si>
  <si>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</si>
  <si>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</si>
  <si>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</si>
  <si>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</si>
  <si>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</si>
  <si>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</si>
  <si>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</si>
  <si>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</si>
  <si>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</si>
  <si>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</si>
  <si>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</si>
  <si>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</si>
  <si>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</si>
  <si>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</si>
  <si>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</si>
  <si>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</si>
  <si>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</si>
  <si>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</si>
  <si>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</si>
  <si>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</si>
  <si>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</si>
  <si>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</si>
  <si>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</si>
  <si>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</si>
  <si>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</si>
  <si>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</si>
  <si>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</si>
  <si>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</si>
  <si>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</si>
  <si>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</si>
  <si>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</si>
  <si>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</si>
  <si>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</si>
  <si>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</si>
  <si>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</si>
  <si>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</si>
  <si>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</si>
  <si>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</si>
  <si>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</si>
  <si>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</si>
  <si>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</si>
  <si>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</si>
  <si>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</si>
  <si>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</si>
  <si>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</si>
  <si>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</si>
  <si>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</si>
  <si>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</si>
  <si>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</si>
  <si>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</si>
  <si>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</si>
  <si>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</si>
  <si>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</si>
  <si>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</si>
  <si>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</si>
  <si>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</si>
  <si>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</si>
  <si>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</si>
  <si>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</si>
  <si>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</si>
  <si>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</si>
  <si>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</si>
  <si>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</si>
  <si>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</si>
  <si>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</si>
  <si>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</si>
  <si>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</si>
  <si>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</si>
  <si>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</si>
  <si>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</si>
  <si>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</si>
  <si>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</si>
  <si>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</si>
  <si>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</si>
  <si>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</si>
  <si>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</si>
  <si>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</si>
  <si>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</si>
  <si>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</si>
  <si>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</si>
  <si>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</si>
  <si>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</si>
  <si>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</si>
  <si>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</si>
  <si>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</si>
  <si>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</si>
  <si>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</si>
  <si>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</si>
  <si>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</si>
  <si>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</si>
  <si>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</si>
  <si>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</si>
  <si>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</si>
  <si>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</si>
  <si>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</si>
  <si>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</si>
  <si>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</si>
  <si>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</si>
  <si>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</si>
  <si>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</si>
  <si>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</si>
  <si>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</si>
  <si>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</si>
  <si>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</si>
  <si>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</si>
  <si>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</si>
  <si>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</si>
  <si>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</si>
  <si>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</si>
  <si>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</si>
  <si>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</si>
  <si>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</si>
  <si>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</si>
  <si>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</si>
  <si>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</si>
  <si>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</si>
  <si>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</si>
  <si>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</si>
  <si>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</si>
  <si>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</si>
  <si>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</si>
  <si>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</si>
  <si>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</si>
  <si>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</si>
  <si>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</si>
  <si>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</si>
  <si>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</si>
  <si>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</si>
  <si>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</si>
  <si>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</si>
  <si>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</si>
  <si>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</si>
  <si>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</si>
  <si>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</si>
  <si>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</si>
  <si>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</si>
  <si>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</si>
  <si>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</si>
  <si>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</si>
  <si>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</si>
  <si>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</si>
  <si>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</si>
  <si>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</si>
  <si>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</si>
  <si>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</si>
  <si>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</si>
  <si>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</si>
  <si>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</si>
  <si>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</si>
  <si>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</si>
  <si>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</si>
  <si>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</si>
  <si>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</si>
  <si>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</si>
  <si>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</si>
  <si>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</si>
  <si>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</si>
  <si>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</si>
  <si>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</si>
  <si>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</si>
  <si>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</si>
  <si>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</si>
  <si>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</si>
  <si>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</si>
  <si>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</si>
  <si>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</si>
  <si>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</si>
  <si>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</si>
  <si>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</si>
  <si>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</si>
  <si>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</si>
  <si>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</si>
  <si>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</si>
  <si>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</si>
  <si>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</si>
  <si>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</si>
  <si>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</si>
  <si>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</si>
  <si>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</si>
  <si>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</si>
  <si>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</si>
  <si>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</si>
  <si>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</si>
  <si>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</si>
  <si>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</si>
  <si>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</si>
  <si>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</si>
  <si>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</si>
  <si>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</si>
  <si>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</si>
  <si>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</si>
  <si>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</si>
  <si>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</si>
  <si>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</si>
  <si>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</si>
  <si>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</si>
  <si>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</si>
  <si>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</si>
  <si>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</si>
  <si>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</si>
  <si>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</si>
  <si>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</si>
  <si>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</si>
  <si>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</si>
  <si>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</si>
  <si>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</si>
  <si>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</si>
  <si>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</si>
  <si>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</si>
  <si>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</si>
  <si>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</si>
  <si>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</si>
  <si>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</si>
  <si>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</si>
  <si>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</si>
  <si>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</si>
  <si>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</si>
  <si>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</si>
  <si>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</si>
  <si>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</si>
  <si>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</si>
  <si>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</si>
  <si>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</si>
  <si>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</si>
  <si>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</si>
  <si>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</si>
  <si>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</si>
  <si>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</si>
  <si>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</si>
  <si>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</si>
  <si>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</si>
  <si>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</si>
  <si>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</si>
  <si>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</si>
  <si>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</si>
  <si>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</si>
  <si>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</si>
  <si>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</si>
  <si>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</si>
  <si>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</si>
  <si>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</si>
  <si>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</si>
  <si>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</si>
  <si>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</si>
  <si>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</si>
  <si>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</si>
  <si>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</si>
  <si>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</si>
  <si>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</si>
  <si>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</si>
  <si>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</si>
  <si>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</si>
  <si>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</si>
  <si>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</si>
  <si>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</si>
  <si>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</si>
  <si>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</si>
  <si>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</si>
  <si>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</si>
  <si>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</si>
  <si>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</si>
  <si>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</si>
  <si>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</si>
  <si>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</si>
  <si>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</si>
  <si>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</si>
  <si>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</si>
  <si>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</si>
  <si>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</si>
  <si>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</si>
  <si>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</si>
  <si>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</si>
  <si>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</si>
  <si>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</si>
  <si>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</si>
  <si>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</si>
  <si>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</si>
  <si>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</si>
  <si>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</si>
  <si>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</si>
  <si>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</si>
  <si>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</si>
  <si>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</si>
  <si>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</si>
  <si>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</si>
  <si>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</si>
  <si>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</si>
  <si>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</si>
  <si>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</si>
  <si>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</si>
  <si>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</si>
  <si>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</si>
  <si>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</si>
  <si>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</si>
  <si>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</si>
  <si>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</si>
  <si>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</si>
  <si>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</si>
  <si>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</si>
  <si>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</si>
  <si>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</si>
  <si>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</si>
  <si>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</si>
  <si>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</si>
  <si>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</si>
  <si>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</si>
  <si>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</si>
  <si>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</si>
  <si>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</si>
  <si>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</si>
  <si>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</si>
  <si>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</si>
  <si>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</si>
  <si>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</si>
  <si>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</si>
  <si>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</si>
  <si>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</si>
  <si>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</si>
  <si>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</si>
  <si>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</si>
  <si>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</si>
  <si>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</si>
  <si>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</si>
  <si>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</si>
  <si>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</si>
  <si>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</si>
  <si>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</si>
  <si>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</si>
  <si>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</si>
  <si>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</si>
  <si>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</si>
  <si>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</si>
  <si>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</si>
  <si>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</si>
  <si>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</si>
  <si>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</si>
  <si>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</si>
  <si>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</si>
  <si>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</si>
  <si>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</si>
  <si>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</si>
  <si>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</si>
  <si>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</si>
  <si>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</si>
  <si>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</si>
  <si>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</si>
  <si>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</si>
  <si>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</si>
  <si>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</si>
  <si>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</si>
  <si>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</si>
  <si>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</si>
  <si>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</si>
  <si>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</si>
  <si>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</si>
  <si>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</si>
  <si>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</si>
  <si>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</si>
  <si>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</si>
  <si>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</si>
  <si>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</si>
  <si>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</si>
  <si>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</si>
  <si>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</si>
  <si>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</si>
  <si>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</si>
  <si>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</si>
  <si>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</si>
  <si>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</si>
  <si>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</si>
  <si>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</si>
  <si>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</si>
  <si>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</si>
  <si>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</si>
  <si>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</si>
  <si>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</si>
  <si>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</si>
  <si>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</si>
  <si>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</si>
  <si>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</si>
  <si>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</si>
  <si>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</si>
  <si>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</si>
  <si>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</si>
  <si>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</si>
  <si>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</si>
  <si>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</si>
  <si>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</si>
  <si>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</si>
  <si>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</si>
  <si>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</si>
  <si>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</si>
  <si>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</si>
  <si>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</si>
  <si>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</si>
  <si>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</si>
  <si>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</si>
  <si>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</si>
  <si>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</si>
  <si>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</si>
  <si>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</si>
  <si>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</si>
  <si>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</si>
  <si>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</si>
  <si>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</si>
  <si>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</si>
  <si>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</si>
  <si>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</si>
  <si>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</si>
  <si>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</si>
  <si>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</si>
  <si>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</si>
  <si>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</si>
  <si>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</si>
  <si>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</si>
  <si>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</si>
  <si>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</si>
  <si>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</si>
  <si>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</si>
  <si>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</si>
  <si>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</si>
  <si>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</si>
  <si>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</si>
  <si>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</si>
  <si>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</si>
  <si>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</si>
  <si>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</si>
  <si>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</si>
  <si>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</si>
  <si>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</si>
  <si>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</si>
  <si>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</si>
  <si>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</si>
  <si>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</si>
  <si>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</si>
  <si>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</si>
  <si>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</si>
  <si>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</si>
  <si>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</si>
  <si>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</si>
  <si>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</si>
  <si>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</si>
  <si>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</si>
  <si>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</si>
  <si>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</si>
  <si>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</si>
  <si>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</si>
  <si>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</si>
  <si>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</si>
  <si>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</si>
  <si>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</si>
  <si>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</si>
  <si>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</si>
  <si>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</si>
  <si>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</si>
  <si>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</si>
  <si>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</si>
  <si>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</si>
  <si>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</si>
  <si>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</si>
  <si>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</si>
  <si>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</si>
  <si>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</si>
  <si>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</si>
  <si>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</si>
  <si>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</si>
  <si>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</si>
  <si>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</si>
  <si>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</si>
  <si>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</si>
  <si>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</si>
  <si>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</si>
  <si>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</si>
  <si>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</si>
  <si>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</si>
  <si>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</si>
  <si>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</si>
  <si>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</si>
  <si>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</si>
  <si>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</si>
  <si>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</si>
  <si>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</si>
  <si>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</si>
  <si>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</si>
  <si>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</si>
  <si>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</si>
  <si>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</si>
  <si>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</si>
  <si>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</si>
  <si>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</si>
  <si>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</si>
  <si>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</si>
  <si>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</si>
  <si>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</si>
  <si>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</si>
  <si>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</si>
  <si>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</si>
  <si>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</si>
  <si>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</si>
  <si>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</si>
  <si>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</si>
  <si>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</si>
  <si>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</si>
  <si>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</si>
  <si>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</si>
  <si>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</si>
  <si>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</si>
  <si>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</si>
  <si>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</si>
  <si>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</si>
  <si>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</si>
  <si>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</si>
  <si>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</si>
  <si>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</si>
  <si>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</si>
  <si>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</si>
  <si>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</si>
  <si>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</si>
  <si>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</si>
  <si>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</si>
  <si>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</si>
  <si>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</si>
  <si>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</si>
  <si>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</si>
  <si>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</si>
  <si>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</si>
  <si>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</si>
  <si>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</si>
  <si>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</si>
  <si>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</si>
  <si>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</si>
  <si>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</si>
  <si>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</si>
  <si>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</si>
  <si>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</si>
  <si>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</si>
  <si>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</si>
  <si>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</si>
  <si>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</si>
  <si>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</si>
  <si>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</si>
  <si>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</si>
  <si>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</si>
  <si>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</si>
  <si>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</si>
  <si>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</si>
  <si>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</si>
  <si>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</si>
  <si>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</si>
  <si>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</si>
  <si>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</si>
  <si>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</si>
  <si>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</si>
  <si>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</si>
  <si>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</si>
  <si>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</si>
  <si>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</si>
  <si>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</si>
  <si>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</si>
  <si>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</si>
  <si>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</si>
  <si>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</si>
  <si>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</si>
  <si>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</si>
  <si>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</si>
  <si>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</si>
  <si>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</si>
  <si>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</si>
  <si>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</si>
  <si>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</si>
  <si>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</si>
  <si>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</si>
  <si>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</si>
  <si>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</si>
  <si>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</si>
  <si>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</si>
  <si>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</si>
  <si>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</si>
  <si>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</si>
  <si>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</si>
  <si>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</si>
  <si>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</si>
  <si>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</si>
  <si>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</si>
  <si>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</si>
  <si>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</si>
  <si>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</si>
  <si>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</si>
  <si>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</si>
  <si>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</si>
  <si>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</si>
  <si>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</si>
  <si>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</si>
  <si>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</si>
  <si>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</si>
  <si>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</si>
  <si>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</si>
  <si>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</si>
  <si>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</si>
  <si>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</si>
  <si>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</si>
  <si>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</si>
  <si>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</si>
  <si>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</si>
  <si>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</si>
  <si>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</si>
  <si>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</si>
  <si>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</si>
  <si>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</si>
  <si>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</si>
  <si>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</si>
  <si>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</si>
  <si>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</si>
  <si>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</si>
  <si>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</si>
  <si>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</si>
  <si>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</si>
  <si>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</si>
  <si>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</si>
  <si>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</si>
  <si>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</si>
  <si>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</si>
  <si>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</si>
  <si>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</si>
  <si>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</si>
  <si>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</si>
  <si>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</si>
  <si>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</si>
  <si>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</si>
  <si>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</si>
  <si>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</si>
  <si>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</si>
  <si>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</si>
  <si>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</si>
  <si>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</si>
  <si>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</si>
  <si>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</si>
  <si>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</si>
  <si>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</si>
  <si>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</si>
  <si>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</si>
  <si>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</si>
  <si>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</si>
  <si>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</si>
  <si>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</si>
  <si>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</si>
  <si>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</si>
  <si>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</si>
  <si>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</si>
  <si>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</si>
  <si>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</si>
  <si>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</si>
  <si>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</si>
  <si>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</si>
  <si>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</si>
  <si>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</si>
  <si>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</si>
  <si>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</si>
  <si>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</si>
  <si>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</si>
  <si>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</si>
  <si>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</si>
  <si>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</si>
  <si>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</si>
  <si>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</si>
  <si>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</si>
  <si>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</si>
  <si>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</si>
  <si>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</si>
  <si>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</si>
  <si>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</si>
  <si>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</si>
  <si>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</si>
  <si>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</si>
  <si>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</si>
  <si>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</si>
  <si>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</si>
  <si>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</si>
  <si>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</si>
  <si>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</si>
  <si>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</si>
  <si>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</si>
  <si>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</si>
  <si>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</si>
  <si>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</si>
  <si>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</si>
  <si>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</si>
  <si>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</si>
  <si>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</si>
  <si>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</si>
  <si>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</si>
  <si>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</si>
  <si>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</si>
  <si>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</si>
  <si>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</si>
  <si>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</si>
  <si>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</si>
  <si>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</si>
  <si>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</si>
  <si>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</si>
  <si>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</si>
  <si>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</si>
  <si>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</si>
  <si>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</si>
  <si>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</si>
  <si>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</si>
  <si>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</si>
  <si>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</si>
  <si>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</si>
  <si>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</si>
  <si>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</si>
  <si>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</si>
  <si>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</si>
  <si>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</si>
  <si>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</si>
  <si>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</si>
  <si>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</si>
  <si>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</si>
  <si>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</si>
  <si>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</si>
  <si>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</si>
  <si>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</si>
  <si>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</si>
  <si>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</si>
  <si>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</si>
  <si>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</si>
  <si>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</si>
  <si>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</si>
  <si>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</si>
  <si>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</si>
  <si>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</si>
  <si>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</si>
  <si>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</si>
  <si>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</si>
  <si>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</si>
  <si>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</si>
  <si>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</si>
  <si>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</si>
  <si>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</si>
  <si>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</si>
  <si>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</si>
  <si>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</si>
  <si>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</si>
  <si>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</si>
  <si>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</si>
  <si>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</si>
  <si>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</si>
  <si>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</si>
  <si>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</si>
  <si>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</si>
  <si>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</si>
  <si>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</si>
  <si>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</si>
  <si>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</si>
  <si>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</si>
  <si>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</si>
  <si>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</si>
  <si>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</si>
  <si>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</si>
  <si>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</si>
  <si>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</si>
  <si>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</si>
  <si>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</si>
  <si>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</si>
  <si>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</si>
  <si>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</si>
  <si>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</si>
  <si>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</si>
  <si>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</si>
  <si>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</si>
  <si>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</si>
  <si>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</si>
  <si>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</si>
  <si>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</si>
  <si>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</si>
  <si>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</si>
  <si>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</si>
  <si>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</si>
  <si>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</si>
  <si>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</si>
  <si>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</si>
  <si>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</si>
  <si>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</si>
  <si>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</si>
  <si>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</si>
  <si>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</si>
  <si>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</si>
  <si>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</si>
  <si>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</si>
  <si>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</si>
  <si>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</si>
  <si>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</si>
  <si>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</si>
  <si>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</si>
  <si>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</si>
  <si>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</si>
  <si>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</si>
  <si>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</si>
  <si>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</si>
  <si>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</si>
  <si>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</si>
  <si>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</si>
  <si>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</si>
  <si>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</si>
  <si>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</si>
  <si>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</si>
  <si>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</si>
  <si>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</si>
  <si>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</si>
  <si>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</si>
  <si>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</si>
  <si>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</si>
  <si>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</si>
  <si>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</si>
  <si>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</si>
  <si>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</si>
  <si>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</si>
  <si>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</si>
  <si>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</si>
  <si>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</si>
  <si>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</si>
  <si>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</si>
  <si>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</si>
  <si>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</si>
  <si>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</si>
  <si>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</si>
  <si>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</si>
  <si>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</si>
  <si>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</si>
  <si>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</si>
  <si>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</si>
  <si>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</si>
  <si>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</si>
  <si>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</si>
  <si>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</si>
  <si>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</si>
  <si>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</si>
  <si>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</si>
  <si>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</si>
  <si>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</si>
  <si>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</si>
  <si>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</si>
  <si>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</si>
  <si>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</si>
  <si>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</si>
  <si>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</si>
  <si>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</si>
  <si>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</si>
  <si>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</si>
  <si>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</si>
  <si>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</si>
  <si>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</si>
  <si>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</si>
  <si>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</si>
  <si>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</si>
  <si>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</si>
  <si>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</si>
  <si>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</si>
  <si>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</si>
  <si>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</si>
  <si>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</si>
  <si>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</si>
  <si>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</si>
  <si>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</si>
  <si>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</si>
  <si>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</si>
  <si>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</si>
  <si>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</si>
  <si>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</si>
  <si>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</si>
  <si>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</si>
  <si>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</si>
  <si>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</si>
  <si>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</si>
  <si>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</si>
  <si>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</si>
  <si>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</si>
  <si>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</si>
  <si>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</si>
  <si>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</si>
  <si>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</si>
  <si>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</si>
  <si>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</si>
  <si>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</si>
  <si>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</si>
  <si>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</si>
  <si>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</si>
  <si>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</si>
  <si>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</si>
  <si>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</si>
  <si>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</si>
  <si>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</si>
  <si>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</si>
  <si>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</si>
  <si>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</si>
  <si>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</si>
  <si>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</si>
  <si>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</si>
  <si>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</si>
  <si>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</si>
  <si>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</si>
  <si>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</si>
  <si>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</si>
  <si>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</si>
  <si>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</si>
  <si>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</si>
  <si>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</si>
  <si>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</si>
  <si>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</si>
  <si>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</si>
  <si>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</si>
  <si>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</si>
  <si>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</si>
  <si>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</si>
  <si>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</si>
  <si>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</si>
  <si>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</si>
  <si>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</si>
  <si>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</si>
  <si>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</si>
  <si>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</si>
  <si>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</si>
  <si>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</si>
  <si>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</si>
  <si>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</si>
  <si>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</si>
  <si>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</si>
  <si>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</si>
  <si>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</si>
  <si>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</si>
  <si>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</si>
  <si>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</si>
  <si>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</si>
  <si>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</si>
  <si>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</si>
  <si>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</si>
  <si>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</si>
  <si>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</si>
  <si>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</si>
  <si>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</si>
  <si>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</si>
  <si>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</si>
  <si>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</si>
  <si>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</si>
  <si>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</si>
  <si>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</si>
  <si>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</si>
  <si>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</si>
  <si>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</si>
  <si>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</si>
  <si>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</si>
  <si>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</si>
  <si>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</si>
  <si>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</si>
  <si>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</si>
  <si>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</si>
  <si>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</si>
  <si>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</si>
  <si>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</si>
  <si>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</si>
  <si>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</si>
  <si>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</si>
  <si>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</si>
  <si>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</si>
  <si>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</si>
  <si>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</si>
  <si>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</si>
  <si>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</si>
  <si>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</si>
  <si>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</si>
  <si>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</si>
  <si>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</si>
  <si>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</si>
  <si>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</si>
  <si>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</si>
  <si>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</si>
  <si>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</si>
  <si>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</si>
  <si>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</si>
  <si>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</si>
  <si>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</si>
  <si>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</si>
  <si>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</si>
  <si>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</si>
  <si>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</si>
  <si>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</si>
  <si>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</si>
  <si>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</si>
  <si>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</si>
  <si>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</si>
  <si>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</si>
  <si>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</si>
  <si>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</si>
  <si>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</si>
  <si>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</si>
  <si>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</si>
  <si>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</si>
  <si>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</si>
  <si>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</si>
  <si>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</si>
  <si>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</si>
  <si>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</si>
  <si>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</si>
  <si>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</si>
  <si>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</si>
  <si>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</si>
  <si>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</si>
  <si>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</si>
  <si>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</si>
  <si>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</si>
  <si>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</si>
  <si>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</si>
  <si>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</si>
  <si>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</si>
  <si>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</si>
  <si>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</si>
  <si>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</si>
  <si>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</si>
  <si>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</si>
  <si>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</si>
  <si>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</si>
  <si>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</si>
  <si>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</si>
  <si>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</si>
  <si>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</si>
  <si>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</si>
  <si>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</si>
  <si>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</si>
  <si>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</si>
  <si>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</si>
  <si>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</si>
  <si>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</si>
  <si>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</si>
  <si>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</si>
  <si>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</si>
  <si>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</si>
  <si>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</si>
  <si>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</si>
  <si>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</si>
  <si>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</si>
  <si>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</si>
  <si>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</si>
  <si>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</si>
  <si>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</si>
  <si>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</si>
  <si>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</si>
  <si>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</si>
  <si>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</si>
  <si>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</si>
  <si>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</si>
  <si>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</si>
  <si>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</si>
  <si>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</si>
  <si>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</si>
  <si>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</si>
  <si>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</si>
  <si>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</si>
  <si>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</si>
  <si>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</si>
  <si>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</si>
  <si>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</si>
  <si>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</si>
  <si>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</si>
  <si>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</si>
  <si>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</si>
  <si>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</si>
  <si>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</si>
  <si>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</si>
  <si>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</si>
  <si>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</si>
  <si>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</si>
  <si>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</si>
  <si>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</si>
  <si>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</si>
  <si>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</si>
  <si>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</si>
  <si>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</si>
  <si>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</si>
  <si>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</si>
  <si>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</si>
  <si>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</si>
  <si>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</si>
  <si>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</si>
  <si>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</si>
  <si>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</si>
  <si>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</si>
  <si>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</si>
  <si>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</si>
  <si>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</si>
  <si>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</si>
  <si>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</si>
  <si>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</si>
  <si>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</si>
  <si>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</si>
  <si>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</si>
  <si>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</si>
  <si>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</si>
  <si>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</si>
  <si>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</si>
  <si>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</si>
  <si>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</si>
  <si>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</si>
  <si>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</si>
  <si>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</si>
  <si>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</si>
  <si>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</si>
  <si>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</si>
  <si>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</si>
  <si>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</si>
  <si>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</si>
  <si>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</si>
  <si>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</si>
  <si>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</si>
  <si>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</si>
  <si>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</si>
  <si>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</si>
  <si>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</si>
  <si>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</si>
  <si>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</si>
  <si>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</si>
  <si>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</si>
  <si>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</si>
  <si>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</si>
  <si>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</si>
  <si>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</si>
  <si>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</si>
  <si>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</si>
  <si>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</si>
  <si>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</si>
  <si>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</si>
  <si>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</si>
  <si>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</si>
  <si>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</si>
  <si>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</si>
  <si>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</si>
  <si>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</si>
  <si>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</si>
  <si>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</si>
  <si>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</si>
  <si>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</si>
  <si>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</si>
  <si>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</si>
  <si>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</si>
  <si>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</si>
  <si>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</si>
  <si>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</si>
  <si>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</si>
  <si>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</si>
  <si>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</si>
  <si>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</si>
  <si>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</si>
  <si>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</si>
  <si>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</si>
  <si>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</si>
  <si>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</si>
  <si>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</si>
  <si>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</si>
  <si>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</si>
  <si>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</si>
  <si>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</si>
  <si>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</si>
  <si>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</si>
  <si>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</si>
  <si>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</si>
  <si>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</si>
  <si>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</si>
  <si>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</si>
  <si>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</si>
  <si>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</si>
  <si>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</si>
  <si>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</si>
  <si>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</si>
  <si>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</si>
  <si>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</si>
  <si>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</si>
  <si>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</si>
  <si>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</si>
  <si>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</si>
  <si>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</si>
  <si>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</si>
  <si>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</si>
  <si>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</si>
  <si>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</si>
  <si>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</si>
  <si>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</si>
  <si>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</si>
  <si>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</si>
  <si>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</si>
  <si>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</si>
  <si>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</si>
  <si>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</si>
  <si>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</si>
  <si>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</si>
  <si>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</si>
  <si>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</si>
  <si>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</si>
  <si>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</si>
  <si>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</si>
  <si>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</si>
  <si>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</si>
  <si>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</si>
  <si>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</si>
  <si>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</si>
  <si>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</si>
  <si>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</si>
  <si>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</si>
  <si>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</si>
  <si>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</si>
  <si>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</si>
  <si>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</si>
  <si>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</si>
  <si>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</si>
  <si>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</si>
  <si>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</si>
  <si>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</si>
  <si>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</si>
  <si>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</si>
  <si>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</si>
  <si>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</si>
  <si>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</si>
  <si>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</si>
  <si>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</si>
  <si>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</si>
  <si>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</si>
  <si>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</si>
  <si>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</si>
  <si>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</si>
  <si>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</si>
  <si>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</si>
  <si>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</si>
  <si>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</si>
  <si>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</si>
  <si>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</si>
  <si>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</si>
  <si>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</si>
  <si>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</si>
  <si>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</si>
  <si>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</si>
  <si>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</si>
  <si>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</si>
  <si>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</si>
  <si>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</si>
  <si>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</si>
  <si>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</si>
  <si>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</si>
  <si>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</si>
  <si>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</si>
  <si>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</si>
  <si>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</si>
  <si>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</si>
  <si>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</si>
  <si>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</si>
  <si>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</si>
  <si>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</si>
  <si>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</si>
  <si>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</si>
  <si>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</si>
  <si>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</si>
  <si>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</si>
  <si>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</si>
  <si>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</si>
  <si>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</si>
  <si>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</si>
  <si>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</si>
  <si>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</si>
  <si>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</si>
  <si>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</si>
  <si>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</si>
  <si>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</si>
  <si>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</si>
  <si>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</si>
  <si>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</si>
  <si>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</si>
  <si>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</si>
  <si>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</si>
  <si>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</si>
  <si>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</si>
  <si>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</si>
  <si>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</si>
  <si>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</si>
  <si>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</si>
  <si>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</si>
  <si>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</si>
  <si>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</si>
  <si>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</si>
  <si>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</si>
  <si>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</si>
  <si>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</si>
  <si>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</si>
  <si>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</si>
  <si>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</si>
  <si>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</si>
  <si>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</si>
  <si>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</si>
  <si>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</si>
  <si>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</si>
  <si>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</si>
  <si>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</si>
  <si>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</si>
  <si>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</si>
  <si>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</si>
  <si>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</si>
  <si>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</si>
  <si>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</si>
  <si>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</si>
  <si>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</si>
  <si>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</si>
  <si>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</si>
  <si>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</si>
  <si>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</si>
  <si>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</si>
  <si>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</si>
  <si>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</si>
  <si>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</si>
  <si>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</si>
  <si>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</si>
  <si>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</si>
  <si>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</si>
  <si>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</si>
  <si>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</si>
  <si>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</si>
  <si>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</si>
  <si>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</si>
  <si>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</si>
  <si>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</si>
  <si>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</si>
  <si>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</si>
  <si>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</si>
  <si>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</si>
  <si>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</si>
  <si>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</si>
  <si>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</si>
  <si>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</si>
  <si>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</si>
  <si>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</si>
  <si>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</si>
  <si>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</si>
  <si>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</si>
  <si>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</si>
  <si>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</si>
  <si>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</si>
  <si>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</si>
  <si>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</si>
  <si>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</si>
  <si>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</si>
  <si>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</si>
  <si>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</si>
  <si>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</si>
  <si>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</si>
  <si>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</si>
  <si>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</si>
  <si>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</si>
  <si>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</si>
  <si>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</si>
  <si>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</si>
  <si>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</si>
  <si>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</si>
  <si>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</si>
  <si>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</si>
  <si>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</si>
  <si>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</si>
  <si>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</si>
  <si>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</si>
  <si>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</si>
  <si>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</si>
  <si>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</si>
  <si>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</si>
  <si>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</si>
  <si>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</si>
  <si>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</si>
  <si>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</si>
  <si>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</si>
  <si>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</si>
  <si>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</si>
  <si>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</si>
  <si>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</si>
  <si>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</si>
  <si>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</si>
  <si>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</si>
  <si>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</si>
  <si>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</si>
  <si>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</si>
  <si>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</si>
  <si>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</si>
  <si>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</si>
  <si>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</si>
  <si>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</si>
  <si>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</si>
  <si>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</si>
  <si>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</si>
  <si>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</si>
  <si>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</si>
  <si>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</si>
  <si>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</si>
  <si>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</si>
  <si>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</si>
  <si>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</si>
  <si>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</si>
  <si>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</si>
  <si>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</si>
  <si>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</si>
  <si>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</si>
  <si>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</si>
  <si>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</si>
  <si>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</si>
  <si>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</si>
  <si>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</si>
  <si>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</si>
  <si>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</si>
  <si>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</si>
  <si>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</si>
  <si>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</si>
  <si>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</si>
  <si>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</si>
  <si>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</si>
  <si>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</si>
  <si>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</si>
  <si>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</si>
  <si>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</si>
  <si>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</si>
  <si>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</si>
  <si>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</si>
  <si>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</si>
  <si>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</si>
  <si>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</si>
  <si>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</si>
  <si>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</si>
  <si>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</si>
  <si>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</si>
  <si>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</si>
  <si>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</si>
  <si>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</si>
  <si>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</si>
  <si>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</si>
  <si>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</si>
  <si>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</si>
  <si>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</si>
  <si>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</si>
  <si>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</si>
  <si>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</si>
  <si>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</si>
  <si>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</si>
  <si>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</si>
  <si>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</si>
  <si>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</si>
  <si>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</si>
  <si>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</si>
  <si>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</si>
  <si>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</si>
  <si>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</si>
  <si>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</si>
  <si>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</si>
  <si>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</si>
  <si>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</si>
  <si>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</si>
  <si>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</si>
  <si>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</si>
  <si>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</si>
  <si>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</si>
  <si>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</si>
  <si>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</si>
  <si>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</si>
  <si>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</si>
  <si>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</si>
  <si>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</si>
  <si>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</si>
  <si>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</si>
  <si>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</si>
  <si>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</si>
  <si>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</si>
  <si>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</si>
  <si>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</si>
  <si>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</si>
  <si>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</si>
  <si>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</si>
  <si>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</si>
  <si>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</si>
  <si>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</si>
  <si>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</si>
  <si>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</si>
  <si>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</si>
  <si>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</si>
  <si>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</si>
  <si>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</si>
  <si>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</si>
  <si>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</si>
  <si>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</si>
  <si>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</si>
  <si>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</si>
  <si>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</si>
  <si>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</si>
  <si>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</si>
  <si>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</si>
  <si>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</si>
  <si>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</si>
  <si>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</si>
  <si>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</si>
  <si>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</si>
  <si>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</si>
  <si>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</si>
  <si>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</si>
  <si>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</si>
  <si>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</si>
  <si>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</si>
  <si>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</si>
  <si>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</si>
  <si>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</si>
  <si>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</si>
  <si>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</si>
  <si>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</si>
  <si>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</si>
  <si>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</si>
  <si>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</si>
  <si>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</si>
  <si>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</si>
  <si>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</si>
  <si>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</si>
  <si>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</si>
  <si>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</si>
  <si>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</si>
  <si>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</si>
  <si>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</si>
  <si>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</si>
  <si>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</si>
  <si>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</si>
  <si>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</si>
  <si>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</si>
  <si>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</si>
  <si>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</si>
  <si>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</si>
  <si>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</si>
  <si>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</si>
  <si>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</si>
  <si>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</si>
  <si>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</si>
  <si>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</si>
  <si>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</si>
  <si>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</si>
  <si>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</si>
  <si>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</si>
  <si>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</si>
  <si>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</si>
  <si>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</si>
  <si>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</si>
  <si>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</si>
  <si>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</si>
  <si>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</si>
  <si>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</si>
  <si>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</si>
  <si>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</si>
  <si>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</si>
  <si>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</si>
  <si>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</si>
  <si>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</si>
  <si>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</si>
  <si>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</si>
  <si>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</si>
  <si>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</si>
  <si>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</si>
  <si>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</si>
  <si>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</si>
  <si>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</si>
  <si>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</si>
  <si>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</si>
  <si>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</si>
  <si>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</si>
  <si>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</si>
  <si>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</si>
  <si>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</si>
  <si>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</si>
  <si>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</si>
  <si>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</si>
  <si>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</si>
  <si>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</si>
  <si>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</si>
  <si>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</si>
  <si>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</si>
  <si>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</si>
  <si>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</si>
  <si>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</si>
  <si>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</si>
  <si>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</si>
  <si>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</si>
  <si>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</si>
  <si>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</si>
  <si>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</si>
  <si>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</si>
  <si>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</si>
  <si>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</si>
  <si>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</si>
  <si>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</si>
  <si>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</si>
  <si>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</si>
  <si>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</si>
  <si>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</si>
  <si>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</si>
  <si>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</si>
  <si>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</si>
  <si>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</si>
  <si>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</si>
  <si>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</si>
  <si>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</si>
  <si>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</si>
  <si>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</si>
  <si>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</si>
  <si>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</si>
  <si>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</si>
  <si>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</si>
  <si>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</si>
  <si>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</si>
  <si>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</si>
  <si>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</si>
  <si>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</si>
  <si>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</si>
  <si>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</si>
  <si>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</si>
  <si>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</si>
  <si>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</si>
  <si>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</si>
  <si>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</si>
  <si>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</si>
  <si>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</si>
  <si>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</si>
  <si>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</si>
  <si>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</si>
  <si>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</si>
  <si>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</si>
  <si>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</si>
  <si>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</si>
  <si>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</si>
  <si>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</si>
  <si>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</si>
  <si>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</si>
  <si>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</si>
  <si>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</si>
  <si>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</si>
  <si>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</si>
  <si>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</si>
  <si>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</si>
  <si>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</si>
  <si>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</si>
  <si>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</si>
  <si>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</si>
  <si>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</si>
  <si>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</si>
  <si>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</si>
  <si>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</si>
  <si>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</si>
  <si>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</si>
  <si>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</si>
  <si>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</si>
  <si>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</si>
  <si>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</si>
  <si>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</si>
  <si>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</si>
  <si>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</si>
  <si>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</si>
  <si>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</si>
  <si>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</si>
  <si>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</si>
  <si>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</si>
  <si>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</si>
  <si>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</si>
  <si>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</si>
  <si>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</si>
  <si>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</si>
  <si>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</si>
  <si>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</si>
  <si>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</si>
  <si>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</si>
  <si>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</si>
  <si>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</si>
  <si>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</si>
  <si>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</si>
  <si>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</si>
  <si>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</si>
  <si>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</si>
  <si>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</si>
  <si>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</si>
  <si>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</si>
  <si>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</si>
  <si>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</si>
  <si>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</si>
  <si>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</si>
  <si>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</si>
  <si>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</si>
  <si>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</si>
  <si>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</si>
  <si>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</si>
  <si>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</si>
  <si>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</si>
  <si>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</si>
  <si>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</si>
  <si>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</si>
  <si>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</si>
  <si>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</si>
  <si>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</si>
  <si>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</si>
  <si>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</si>
  <si>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</si>
  <si>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</si>
  <si>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</si>
  <si>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</si>
  <si>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</si>
  <si>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</si>
  <si>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</si>
  <si>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</si>
  <si>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</si>
  <si>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</si>
  <si>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</si>
  <si>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</si>
  <si>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</si>
  <si>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</si>
  <si>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</si>
  <si>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</si>
  <si>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</si>
  <si>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</si>
  <si>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</si>
  <si>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</si>
  <si>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</si>
  <si>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</si>
  <si>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</si>
  <si>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</si>
  <si>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</si>
  <si>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</si>
  <si>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</si>
  <si>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</si>
  <si>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</si>
  <si>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</si>
  <si>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</si>
  <si>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</si>
  <si>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</si>
  <si>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</si>
  <si>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</si>
  <si>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</si>
  <si>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</si>
  <si>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</si>
  <si>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</si>
  <si>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</si>
  <si>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</si>
  <si>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</si>
  <si>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</si>
  <si>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</si>
  <si>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</si>
  <si>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</si>
  <si>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</si>
  <si>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</si>
  <si>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</si>
  <si>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</si>
  <si>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</si>
  <si>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</si>
  <si>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</si>
  <si>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</si>
  <si>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</si>
  <si>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</si>
  <si>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</si>
  <si>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</si>
  <si>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</si>
  <si>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</si>
  <si>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</si>
  <si>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</si>
  <si>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</si>
  <si>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</si>
  <si>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</si>
  <si>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</si>
  <si>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</si>
  <si>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</si>
  <si>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</si>
  <si>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</si>
  <si>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</si>
  <si>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</si>
  <si>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</si>
  <si>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</si>
  <si>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</si>
  <si>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</si>
  <si>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</si>
  <si>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</si>
  <si>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</si>
  <si>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</si>
  <si>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</si>
  <si>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</si>
  <si>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</si>
  <si>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</si>
  <si>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</si>
  <si>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</si>
  <si>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</si>
  <si>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</si>
  <si>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</si>
  <si>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</si>
  <si>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</si>
  <si>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</si>
  <si>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</si>
  <si>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</si>
  <si>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</si>
  <si>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</si>
  <si>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</si>
  <si>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</si>
  <si>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</si>
  <si>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</si>
  <si>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</si>
  <si>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</si>
  <si>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</si>
  <si>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</si>
  <si>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</si>
  <si>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</si>
  <si>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</si>
  <si>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</si>
  <si>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</si>
  <si>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</si>
  <si>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</si>
  <si>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</si>
  <si>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</si>
  <si>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</si>
  <si>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</si>
  <si>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</si>
  <si>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</si>
  <si>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</si>
  <si>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</si>
  <si>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</si>
  <si>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</si>
  <si>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</si>
  <si>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</si>
  <si>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</si>
  <si>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</si>
  <si>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</si>
  <si>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</si>
  <si>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</si>
  <si>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</si>
  <si>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</si>
  <si>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</si>
  <si>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</si>
  <si>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</si>
  <si>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</si>
  <si>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</si>
  <si>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</si>
  <si>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</si>
  <si>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</si>
  <si>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</si>
  <si>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</si>
  <si>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</si>
  <si>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</si>
  <si>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</si>
  <si>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</si>
  <si>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</si>
  <si>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</si>
  <si>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</si>
  <si>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</si>
  <si>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</si>
  <si>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</si>
  <si>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</si>
  <si>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</si>
  <si>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</si>
  <si>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</si>
  <si>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</si>
  <si>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</si>
  <si>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</si>
  <si>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</si>
  <si>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</si>
  <si>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</si>
  <si>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</si>
  <si>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</si>
  <si>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</si>
  <si>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</si>
  <si>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</si>
  <si>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</si>
  <si>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</si>
  <si>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</si>
  <si>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</si>
  <si>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</si>
  <si>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</si>
  <si>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</si>
  <si>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</si>
  <si>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</si>
  <si>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</si>
  <si>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</si>
  <si>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</si>
  <si>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</si>
  <si>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</si>
  <si>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</si>
  <si>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</si>
  <si>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</si>
  <si>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</si>
  <si>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</si>
  <si>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</si>
  <si>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</si>
  <si>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</si>
  <si>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</si>
  <si>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</si>
  <si>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</si>
  <si>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</si>
  <si>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</si>
  <si>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</si>
  <si>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</si>
  <si>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</si>
  <si>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</si>
  <si>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</si>
  <si>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</si>
  <si>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</si>
  <si>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</si>
  <si>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</si>
  <si>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</si>
  <si>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</si>
  <si>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</si>
  <si>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</si>
  <si>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</si>
  <si>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</si>
  <si>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</si>
  <si>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</si>
  <si>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</si>
  <si>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</si>
  <si>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</si>
  <si>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</si>
  <si>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</si>
  <si>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</si>
  <si>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</si>
  <si>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</si>
  <si>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</si>
  <si>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</si>
  <si>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</si>
  <si>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</si>
  <si>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</si>
  <si>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</si>
  <si>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</si>
  <si>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</si>
  <si>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</si>
  <si>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</si>
  <si>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</si>
  <si>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</si>
  <si>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</si>
  <si>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</si>
  <si>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</si>
  <si>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</si>
  <si>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</si>
  <si>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</si>
  <si>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</si>
  <si>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</si>
  <si>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</si>
  <si>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</si>
  <si>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</si>
  <si>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</si>
  <si>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</si>
  <si>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</si>
  <si>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</si>
  <si>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</si>
  <si>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</si>
  <si>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</si>
  <si>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</si>
  <si>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</si>
  <si>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</si>
  <si>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</si>
  <si>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</si>
  <si>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</si>
  <si>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</si>
  <si>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</si>
  <si>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</si>
  <si>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</si>
  <si>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</si>
  <si>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</si>
  <si>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</si>
  <si>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</si>
  <si>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</si>
  <si>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</si>
  <si>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</si>
  <si>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</si>
  <si>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</si>
  <si>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</si>
  <si>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</si>
  <si>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</si>
  <si>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</si>
  <si>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</si>
  <si>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</si>
  <si>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</si>
  <si>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</si>
  <si>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</si>
  <si>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</si>
  <si>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</si>
  <si>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</si>
  <si>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</si>
  <si>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</si>
  <si>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</si>
  <si>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</si>
  <si>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</si>
  <si>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</si>
  <si>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</si>
  <si>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</si>
  <si>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</si>
  <si>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</si>
  <si>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</si>
  <si>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</si>
  <si>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</si>
  <si>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</si>
  <si>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</si>
  <si>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</si>
  <si>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</si>
  <si>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</si>
  <si>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</si>
  <si>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</si>
  <si>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</si>
  <si>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</si>
  <si>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</si>
  <si>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</si>
  <si>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</si>
  <si>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</si>
  <si>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</si>
  <si>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</si>
  <si>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</si>
  <si>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</si>
  <si>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</si>
  <si>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</si>
  <si>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</si>
  <si>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</si>
  <si>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</si>
  <si>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</si>
  <si>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</si>
  <si>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</si>
  <si>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</si>
  <si>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</si>
  <si>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</si>
  <si>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</si>
  <si>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</si>
  <si>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</si>
  <si>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</si>
  <si>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</si>
  <si>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</si>
  <si>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</si>
  <si>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</si>
  <si>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</si>
  <si>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</si>
  <si>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</si>
  <si>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</si>
  <si>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</si>
  <si>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</si>
  <si>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</si>
  <si>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</si>
  <si>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</si>
  <si>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</si>
  <si>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</si>
  <si>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</si>
  <si>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</si>
  <si>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</si>
  <si>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</si>
  <si>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</si>
  <si>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</si>
  <si>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</si>
  <si>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</si>
  <si>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</si>
  <si>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</si>
  <si>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</si>
  <si>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</si>
  <si>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</si>
  <si>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</si>
  <si>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</si>
  <si>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</si>
  <si>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</si>
  <si>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</si>
  <si>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</si>
  <si>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</si>
  <si>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</si>
  <si>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</si>
  <si>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</si>
  <si>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</si>
  <si>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</si>
  <si>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</si>
  <si>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</si>
  <si>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</si>
  <si>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</si>
  <si>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</si>
  <si>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</si>
  <si>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</si>
  <si>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</si>
  <si>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</si>
  <si>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</si>
  <si>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</si>
  <si>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</si>
  <si>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</si>
  <si>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</si>
  <si>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</si>
  <si>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</si>
  <si>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</si>
  <si>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</si>
  <si>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</si>
  <si>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</si>
  <si>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</si>
  <si>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</si>
  <si>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</si>
  <si>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</si>
  <si>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</si>
  <si>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</si>
  <si>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</si>
  <si>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</si>
  <si>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</si>
  <si>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</si>
  <si>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</si>
  <si>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</si>
  <si>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</si>
  <si>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</si>
  <si>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</si>
  <si>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</si>
  <si>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</si>
  <si>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</si>
  <si>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</si>
  <si>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</si>
  <si>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</si>
  <si>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</si>
  <si>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</si>
  <si>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</si>
  <si>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</si>
  <si>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</si>
  <si>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</si>
  <si>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</si>
  <si>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</si>
  <si>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</si>
  <si>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</si>
  <si>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</si>
  <si>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</si>
  <si>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</si>
  <si>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</si>
  <si>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</si>
  <si>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</si>
  <si>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</si>
  <si>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</si>
  <si>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</si>
  <si>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</si>
  <si>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</si>
  <si>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</si>
  <si>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</si>
  <si>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</si>
  <si>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</si>
  <si>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</si>
  <si>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</si>
  <si>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</si>
  <si>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</si>
  <si>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</si>
  <si>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</si>
  <si>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</si>
  <si>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</si>
  <si>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</si>
  <si>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</si>
  <si>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</si>
  <si>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</si>
  <si>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</si>
  <si>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</si>
  <si>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</si>
  <si>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</si>
  <si>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</si>
  <si>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</si>
  <si>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</si>
  <si>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</si>
  <si>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</si>
  <si>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</si>
  <si>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</si>
  <si>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</si>
  <si>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</si>
  <si>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</si>
  <si>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</si>
  <si>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</si>
  <si>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</si>
  <si>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</si>
  <si>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</si>
  <si>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</si>
  <si>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</si>
  <si>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</si>
  <si>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</si>
  <si>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</si>
  <si>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</si>
  <si>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</si>
  <si>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</si>
  <si>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</si>
  <si>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</si>
  <si>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</si>
  <si>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</si>
  <si>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</si>
  <si>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</si>
  <si>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</si>
  <si>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</si>
  <si>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</si>
  <si>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</si>
  <si>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</si>
  <si>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</si>
  <si>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</si>
  <si>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</si>
  <si>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</si>
  <si>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</si>
  <si>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</si>
  <si>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</si>
  <si>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</si>
  <si>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</si>
  <si>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</si>
  <si>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</si>
  <si>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</si>
  <si>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</si>
  <si>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</si>
  <si>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</si>
  <si>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</si>
  <si>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</si>
  <si>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</si>
  <si>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</si>
  <si>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</si>
  <si>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</si>
  <si>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</si>
  <si>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</si>
  <si>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</si>
  <si>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</si>
  <si>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</si>
  <si>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</si>
  <si>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</si>
  <si>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</si>
  <si>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</si>
  <si>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</si>
  <si>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</si>
  <si>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</si>
  <si>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</si>
  <si>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</si>
  <si>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</si>
  <si>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</si>
  <si>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</si>
  <si>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</si>
  <si>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</si>
  <si>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</si>
  <si>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</si>
  <si>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</si>
  <si>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</si>
  <si>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</si>
  <si>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</si>
  <si>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</si>
  <si>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</si>
  <si>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</si>
  <si>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</si>
  <si>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</si>
  <si>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</si>
  <si>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</si>
  <si>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</si>
  <si>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</si>
  <si>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</si>
  <si>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</si>
  <si>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</si>
  <si>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</si>
  <si>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</si>
  <si>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</si>
  <si>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</si>
  <si>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</si>
  <si>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</si>
  <si>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</si>
  <si>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</si>
  <si>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</si>
  <si>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</si>
  <si>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</si>
  <si>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</si>
  <si>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</si>
  <si>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</si>
  <si>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</si>
  <si>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</si>
  <si>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</si>
  <si>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</si>
  <si>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</si>
  <si>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</si>
  <si>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</si>
  <si>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</si>
  <si>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</si>
  <si>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</si>
  <si>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</si>
  <si>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</si>
  <si>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</si>
  <si>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</si>
  <si>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</si>
  <si>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</si>
  <si>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</si>
  <si>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</si>
  <si>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</si>
  <si>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</si>
  <si>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</si>
  <si>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</si>
  <si>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</si>
  <si>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</si>
  <si>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</si>
  <si>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</si>
  <si>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</si>
  <si>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</si>
  <si>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</si>
  <si>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</si>
  <si>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</si>
  <si>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</si>
  <si>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</si>
  <si>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</si>
  <si>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</si>
  <si>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</si>
  <si>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</si>
  <si>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</si>
  <si>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</si>
  <si>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</si>
  <si>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</si>
  <si>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</si>
  <si>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</si>
  <si>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</si>
  <si>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</si>
  <si>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</si>
  <si>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</si>
  <si>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</si>
  <si>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</si>
  <si>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</si>
  <si>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</si>
  <si>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</si>
  <si>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</si>
  <si>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</si>
  <si>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</si>
  <si>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</si>
  <si>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</si>
  <si>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</si>
  <si>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</si>
  <si>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</si>
  <si>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</si>
  <si>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</si>
  <si>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</si>
  <si>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</si>
  <si>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</si>
  <si>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</si>
  <si>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</si>
  <si>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</si>
  <si>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</si>
  <si>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</si>
  <si>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</si>
  <si>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</si>
  <si>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</si>
  <si>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</si>
  <si>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</si>
  <si>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</si>
  <si>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</si>
  <si>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</si>
  <si>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</si>
  <si>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</si>
  <si>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</si>
  <si>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</si>
  <si>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</si>
  <si>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</si>
  <si>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</si>
  <si>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</si>
  <si>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</si>
  <si>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</si>
  <si>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</si>
  <si>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</si>
  <si>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</si>
  <si>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</si>
  <si>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</si>
  <si>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</si>
  <si>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</si>
  <si>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</si>
  <si>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</si>
  <si>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</si>
  <si>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</si>
  <si>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</si>
  <si>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</si>
  <si>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</si>
  <si>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</si>
  <si>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</si>
  <si>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</si>
  <si>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</si>
  <si>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</si>
  <si>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</si>
  <si>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</si>
  <si>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</si>
  <si>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</si>
  <si>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</si>
  <si>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</si>
  <si>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</si>
  <si>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</si>
  <si>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</si>
  <si>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</si>
  <si>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</si>
  <si>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</si>
  <si>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</si>
  <si>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</si>
  <si>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</si>
  <si>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</si>
  <si>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</si>
  <si>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</si>
  <si>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</si>
  <si>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</si>
  <si>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</si>
  <si>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</si>
  <si>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</si>
  <si>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</si>
  <si>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</si>
  <si>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</si>
  <si>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</si>
  <si>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</si>
  <si>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</si>
  <si>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</si>
  <si>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</si>
  <si>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</si>
  <si>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</si>
  <si>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</si>
  <si>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</si>
  <si>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</si>
  <si>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</si>
  <si>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</si>
  <si>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</si>
  <si>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</si>
  <si>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</si>
  <si>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</si>
  <si>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</si>
  <si>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</si>
  <si>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</si>
  <si>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</si>
  <si>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</si>
  <si>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</si>
  <si>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</si>
  <si>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</si>
  <si>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</si>
  <si>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</si>
  <si>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</si>
  <si>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</si>
  <si>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</si>
  <si>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</si>
  <si>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</si>
  <si>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</si>
  <si>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</si>
  <si>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</si>
  <si>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</si>
  <si>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</si>
  <si>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</si>
  <si>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</si>
  <si>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</si>
  <si>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</si>
  <si>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</si>
  <si>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</si>
  <si>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</si>
  <si>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</si>
  <si>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</si>
  <si>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</si>
  <si>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</si>
  <si>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</si>
  <si>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</si>
  <si>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</si>
  <si>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</si>
  <si>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</si>
  <si>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</si>
  <si>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</si>
  <si>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</si>
  <si>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</si>
  <si>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</si>
  <si>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</si>
  <si>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</si>
  <si>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</si>
  <si>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</si>
  <si>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</si>
  <si>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</si>
  <si>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</si>
  <si>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</si>
  <si>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</si>
  <si>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</si>
  <si>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</si>
  <si>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</si>
  <si>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</si>
  <si>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</si>
  <si>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</si>
  <si>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</si>
  <si>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</si>
  <si>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</si>
  <si>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</si>
  <si>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</si>
  <si>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</si>
  <si>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</si>
  <si>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</si>
  <si>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</si>
  <si>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</si>
  <si>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</si>
  <si>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</si>
  <si>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</si>
  <si>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</si>
  <si>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</si>
  <si>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</si>
  <si>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</si>
  <si>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</si>
  <si>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</si>
  <si>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</si>
  <si>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</si>
  <si>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</si>
  <si>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</si>
  <si>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</si>
  <si>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</si>
  <si>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</si>
  <si>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</si>
  <si>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</si>
  <si>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</si>
  <si>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</si>
  <si>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</si>
  <si>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</si>
  <si>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</si>
  <si>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</si>
  <si>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</si>
  <si>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</si>
  <si>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</si>
  <si>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</si>
  <si>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</si>
  <si>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</si>
  <si>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</si>
  <si>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</si>
  <si>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</si>
  <si>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</si>
  <si>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</si>
  <si>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</si>
  <si>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</si>
  <si>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</si>
  <si>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</si>
  <si>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</si>
  <si>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</si>
  <si>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</si>
  <si>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</si>
  <si>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</si>
  <si>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</si>
  <si>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</si>
  <si>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</si>
  <si>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</si>
  <si>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</si>
  <si>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</si>
  <si>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</si>
  <si>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</si>
  <si>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</si>
  <si>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</si>
  <si>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</si>
  <si>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</si>
  <si>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</si>
  <si>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</si>
  <si>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</si>
  <si>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</si>
  <si>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</si>
  <si>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</si>
  <si>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</si>
  <si>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</si>
  <si>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</si>
  <si>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</si>
  <si>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</si>
  <si>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</si>
  <si>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</si>
  <si>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</si>
  <si>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</si>
  <si>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</si>
  <si>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</si>
  <si>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</si>
  <si>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</si>
  <si>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</si>
  <si>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</si>
  <si>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</si>
  <si>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</si>
  <si>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</si>
  <si>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</si>
  <si>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</si>
  <si>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</si>
  <si>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</si>
  <si>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</si>
  <si>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</si>
  <si>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</si>
  <si>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</si>
  <si>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</si>
  <si>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</si>
  <si>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</si>
  <si>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</si>
  <si>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</si>
  <si>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</si>
  <si>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</si>
  <si>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</si>
  <si>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</si>
  <si>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</si>
  <si>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</si>
  <si>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</si>
  <si>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</si>
  <si>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</si>
  <si>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</si>
  <si>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</si>
  <si>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</si>
  <si>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</si>
  <si>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</si>
  <si>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</si>
  <si>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</si>
  <si>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</si>
  <si>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</si>
  <si>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</si>
  <si>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</si>
  <si>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</si>
  <si>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</si>
  <si>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</si>
  <si>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</si>
  <si>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</si>
  <si>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</si>
  <si>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</si>
  <si>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</si>
  <si>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</si>
  <si>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</si>
  <si>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</si>
  <si>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</si>
  <si>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</si>
  <si>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</si>
  <si>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</si>
  <si>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</si>
  <si>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</si>
  <si>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</si>
  <si>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</si>
  <si>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</si>
  <si>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</si>
  <si>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</si>
  <si>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</si>
  <si>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</si>
  <si>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</si>
  <si>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</si>
  <si>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</si>
  <si>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</si>
  <si>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</si>
  <si>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</si>
  <si>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</si>
  <si>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</si>
  <si>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</si>
  <si>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</si>
  <si>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</si>
  <si>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</si>
  <si>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</si>
  <si>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</si>
  <si>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</si>
  <si>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</si>
  <si>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</si>
  <si>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</si>
  <si>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</si>
  <si>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</si>
  <si>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</si>
  <si>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</si>
  <si>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</si>
  <si>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</si>
  <si>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</si>
  <si>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</si>
  <si>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</si>
  <si>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</si>
  <si>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</si>
  <si>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</si>
  <si>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</si>
  <si>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</si>
  <si>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</si>
  <si>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</si>
  <si>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</si>
  <si>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</si>
  <si>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</si>
  <si>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</si>
  <si>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</si>
  <si>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</si>
  <si>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</si>
  <si>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</si>
  <si>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</si>
  <si>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</si>
  <si>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</si>
  <si>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</si>
  <si>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</si>
  <si>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</si>
  <si>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</si>
  <si>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</si>
  <si>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</si>
  <si>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</si>
  <si>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</si>
  <si>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</si>
  <si>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</si>
  <si>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</si>
  <si>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</si>
  <si>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</si>
  <si>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</si>
  <si>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</si>
  <si>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</si>
  <si>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</si>
  <si>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</si>
  <si>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</si>
  <si>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</si>
  <si>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</si>
  <si>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</si>
  <si>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</si>
  <si>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</si>
  <si>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</si>
  <si>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</si>
  <si>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</si>
  <si>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</si>
  <si>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</si>
  <si>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</si>
  <si>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</si>
  <si>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</si>
  <si>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</si>
  <si>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</si>
  <si>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</si>
  <si>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</si>
  <si>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</si>
  <si>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</si>
  <si>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</si>
  <si>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</si>
  <si>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</si>
  <si>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</si>
  <si>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</si>
  <si>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</si>
  <si>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</si>
  <si>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</si>
  <si>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</si>
  <si>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</si>
  <si>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</si>
  <si>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</si>
  <si>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</si>
  <si>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</si>
  <si>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</si>
  <si>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</si>
  <si>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</si>
  <si>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</si>
  <si>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</si>
  <si>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</si>
  <si>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</si>
  <si>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</si>
  <si>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</si>
  <si>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</si>
  <si>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</si>
  <si>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</si>
  <si>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</si>
  <si>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</si>
  <si>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</si>
  <si>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</si>
  <si>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</si>
  <si>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</si>
  <si>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</si>
  <si>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</si>
  <si>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</si>
  <si>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</si>
  <si>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</si>
  <si>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</si>
  <si>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</si>
  <si>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</si>
  <si>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</si>
  <si>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</si>
  <si>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</si>
  <si>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</si>
  <si>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</si>
  <si>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</si>
  <si>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</si>
  <si>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</si>
  <si>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</si>
  <si>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</si>
  <si>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</si>
  <si>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</si>
  <si>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</si>
  <si>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</si>
  <si>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</si>
  <si>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</si>
  <si>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</si>
  <si>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</si>
  <si>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</si>
  <si>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</si>
  <si>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</si>
  <si>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</si>
  <si>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</si>
  <si>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</si>
  <si>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</si>
  <si>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</si>
  <si>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</si>
  <si>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</si>
  <si>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</si>
  <si>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</si>
  <si>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</si>
  <si>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</si>
  <si>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</si>
  <si>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</si>
  <si>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</si>
  <si>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</si>
  <si>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</si>
  <si>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</si>
  <si>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</si>
  <si>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</si>
  <si>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</si>
  <si>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</si>
  <si>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</si>
  <si>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</si>
  <si>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</si>
  <si>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</si>
  <si>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</si>
  <si>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</si>
  <si>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</si>
  <si>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</si>
  <si>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</si>
  <si>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</si>
  <si>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</si>
  <si>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</si>
  <si>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</si>
  <si>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</si>
  <si>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</si>
  <si>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</si>
  <si>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</si>
  <si>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</si>
  <si>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</si>
  <si>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</si>
  <si>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</si>
  <si>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</si>
  <si>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</si>
  <si>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</si>
  <si>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</si>
  <si>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</si>
  <si>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</si>
  <si>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</si>
  <si>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</si>
  <si>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</si>
  <si>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</si>
  <si>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</si>
  <si>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</si>
  <si>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</si>
  <si>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</si>
  <si>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</si>
  <si>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</si>
  <si>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</si>
  <si>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</si>
  <si>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</si>
  <si>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</si>
  <si>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</si>
  <si>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</si>
  <si>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</si>
  <si>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</si>
  <si>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</si>
  <si>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</si>
  <si>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</si>
  <si>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</si>
  <si>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</si>
  <si>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</si>
  <si>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</si>
  <si>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</si>
  <si>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</si>
  <si>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</si>
  <si>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</si>
  <si>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</si>
  <si>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</si>
  <si>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</si>
  <si>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</si>
  <si>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</si>
  <si>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</si>
  <si>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</si>
  <si>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</si>
  <si>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</si>
  <si>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</si>
  <si>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</si>
  <si>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</si>
  <si>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</si>
  <si>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</si>
  <si>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</si>
  <si>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</si>
  <si>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</si>
  <si>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</si>
  <si>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</si>
  <si>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</si>
  <si>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</si>
  <si>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</si>
  <si>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</si>
  <si>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</si>
  <si>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</si>
  <si>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</si>
  <si>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</si>
  <si>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</si>
  <si>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</si>
  <si>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</si>
  <si>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</si>
  <si>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</si>
  <si>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</si>
  <si>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</si>
  <si>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</si>
  <si>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</si>
  <si>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</si>
  <si>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</si>
  <si>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</si>
  <si>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</si>
  <si>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</si>
  <si>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</si>
  <si>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</si>
  <si>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</si>
  <si>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</si>
  <si>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</si>
  <si>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</si>
  <si>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</si>
  <si>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</si>
  <si>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</si>
  <si>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</si>
  <si>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</si>
  <si>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</si>
  <si>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</si>
  <si>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</si>
  <si>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</si>
  <si>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</si>
  <si>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</si>
  <si>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</si>
  <si>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</si>
  <si>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</si>
  <si>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</si>
  <si>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</si>
  <si>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</si>
  <si>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</si>
  <si>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</si>
  <si>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</si>
  <si>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</si>
  <si>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</si>
  <si>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</si>
  <si>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</si>
  <si>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</si>
  <si>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</si>
  <si>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</si>
  <si>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</si>
  <si>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</si>
  <si>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</si>
  <si>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</si>
  <si>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</si>
  <si>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</si>
  <si>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</si>
  <si>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</si>
  <si>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</si>
  <si>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</si>
  <si>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</si>
  <si>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</si>
  <si>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</si>
  <si>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</si>
  <si>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</si>
  <si>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</si>
  <si>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</si>
  <si>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</si>
  <si>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</si>
  <si>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</si>
  <si>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</si>
  <si>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</si>
  <si>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</si>
  <si>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</si>
  <si>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</si>
  <si>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</si>
  <si>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</si>
  <si>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</si>
  <si>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</si>
  <si>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</si>
  <si>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</si>
  <si>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</si>
  <si>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</si>
  <si>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</si>
  <si>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</si>
  <si>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</si>
  <si>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</si>
  <si>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</si>
  <si>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</si>
  <si>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</si>
  <si>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</si>
  <si>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</si>
  <si>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</si>
  <si>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</si>
  <si>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</si>
  <si>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</si>
  <si>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</si>
  <si>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</si>
  <si>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</si>
  <si>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</si>
  <si>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</si>
  <si>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</si>
  <si>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</si>
  <si>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</si>
  <si>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</si>
  <si>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</si>
  <si>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</si>
  <si>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</si>
  <si>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</si>
  <si>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</si>
  <si>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</si>
  <si>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</si>
  <si>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</si>
  <si>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</si>
  <si>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</si>
  <si>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</si>
  <si>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</si>
  <si>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</si>
  <si>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</si>
  <si>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</si>
  <si>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</si>
  <si>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</si>
  <si>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</si>
  <si>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</si>
  <si>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</si>
  <si>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</si>
  <si>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</si>
  <si>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</si>
  <si>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</si>
  <si>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</si>
  <si>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</si>
  <si>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</si>
  <si>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</si>
  <si>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</si>
  <si>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</si>
  <si>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</si>
  <si>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</si>
  <si>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</si>
  <si>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</si>
  <si>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</si>
  <si>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</si>
  <si>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</si>
  <si>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</si>
  <si>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</si>
  <si>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</si>
  <si>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</si>
  <si>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</si>
  <si>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</si>
  <si>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</si>
  <si>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</si>
  <si>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</si>
  <si>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</si>
  <si>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</si>
  <si>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</si>
  <si>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</si>
  <si>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</si>
  <si>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</si>
  <si>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</si>
  <si>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</si>
  <si>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</si>
  <si>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</si>
  <si>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</si>
  <si>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</si>
  <si>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</si>
  <si>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</si>
  <si>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</si>
  <si>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</si>
  <si>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</si>
  <si>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</si>
  <si>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</si>
  <si>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</si>
  <si>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</si>
  <si>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</si>
  <si>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</si>
  <si>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</si>
  <si>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</si>
  <si>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</si>
  <si>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</si>
  <si>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</si>
  <si>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</si>
  <si>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</si>
  <si>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</si>
  <si>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</si>
  <si>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</si>
  <si>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</si>
  <si>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</si>
  <si>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</si>
  <si>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</si>
  <si>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</si>
  <si>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</si>
  <si>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</si>
  <si>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</si>
  <si>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</si>
  <si>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</si>
  <si>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</si>
  <si>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</si>
  <si>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</si>
  <si>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</si>
  <si>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</si>
  <si>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</si>
  <si>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</si>
  <si>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</si>
  <si>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</si>
  <si>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</si>
  <si>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</si>
  <si>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</si>
  <si>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</si>
  <si>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</si>
  <si>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</si>
  <si>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</si>
  <si>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</si>
  <si>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</si>
  <si>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</si>
  <si>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</si>
  <si>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</si>
  <si>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</si>
  <si>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</si>
  <si>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</si>
  <si>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</si>
  <si>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</si>
  <si>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</si>
  <si>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</si>
  <si>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</si>
  <si>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</si>
  <si>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</si>
  <si>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</si>
  <si>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</si>
  <si>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</si>
  <si>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</si>
  <si>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</si>
  <si>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</si>
  <si>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</si>
  <si>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</si>
  <si>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</si>
  <si>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</si>
  <si>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</si>
  <si>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</si>
  <si>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</si>
  <si>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</si>
  <si>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</si>
  <si>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</si>
  <si>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</si>
  <si>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</si>
  <si>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</si>
  <si>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</si>
  <si>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</si>
  <si>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</si>
  <si>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</si>
  <si>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</si>
  <si>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</si>
  <si>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</si>
  <si>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</si>
  <si>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</si>
  <si>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</si>
  <si>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</si>
  <si>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</si>
  <si>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</si>
  <si>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</si>
  <si>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</si>
  <si>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</si>
  <si>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</si>
  <si>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</si>
  <si>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</si>
  <si>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</si>
  <si>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</si>
  <si>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</si>
  <si>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</si>
  <si>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</si>
  <si>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</si>
  <si>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</si>
  <si>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</si>
  <si>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</si>
  <si>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</si>
  <si>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</si>
  <si>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</si>
  <si>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</si>
  <si>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</si>
  <si>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</si>
  <si>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</si>
  <si>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</si>
  <si>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</si>
  <si>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</si>
  <si>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</si>
  <si>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</si>
  <si>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</si>
  <si>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</si>
  <si>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</si>
  <si>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</si>
  <si>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</si>
  <si>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</si>
  <si>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</si>
  <si>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</si>
  <si>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</si>
  <si>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</si>
  <si>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</si>
  <si>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</si>
  <si>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</si>
  <si>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</si>
  <si>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</si>
  <si>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</si>
  <si>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</si>
  <si>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</si>
  <si>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</si>
  <si>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</si>
  <si>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</si>
  <si>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</si>
  <si>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</si>
  <si>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</si>
  <si>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</si>
  <si>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</si>
  <si>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</si>
  <si>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</si>
  <si>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</si>
  <si>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</si>
  <si>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</si>
  <si>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</si>
  <si>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</si>
  <si>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</si>
  <si>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</si>
  <si>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</si>
  <si>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</si>
  <si>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</si>
  <si>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</si>
  <si>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</si>
  <si>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</si>
  <si>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</si>
  <si>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</si>
  <si>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</si>
  <si>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</si>
  <si>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</si>
  <si>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</si>
  <si>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</si>
  <si>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</si>
  <si>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</si>
  <si>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</si>
  <si>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</si>
  <si>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</si>
  <si>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</si>
  <si>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</si>
  <si>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</si>
  <si>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</si>
  <si>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</si>
  <si>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</si>
  <si>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</si>
  <si>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</si>
  <si>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</si>
  <si>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</si>
  <si>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</si>
  <si>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</si>
  <si>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</si>
  <si>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</si>
  <si>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</si>
  <si>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</si>
  <si>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</si>
  <si>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</si>
  <si>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</si>
  <si>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</si>
  <si>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</si>
  <si>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</si>
  <si>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</si>
  <si>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</si>
  <si>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</si>
  <si>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</si>
  <si>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</si>
  <si>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</si>
  <si>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</si>
  <si>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</si>
  <si>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</si>
  <si>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</si>
  <si>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</si>
  <si>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</si>
  <si>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</si>
  <si>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</si>
  <si>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</si>
  <si>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</si>
  <si>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</si>
  <si>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</si>
  <si>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</si>
  <si>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</si>
  <si>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</si>
  <si>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</si>
  <si>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</si>
  <si>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</si>
  <si>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</si>
  <si>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</si>
  <si>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</si>
  <si>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</si>
  <si>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</si>
  <si>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</si>
  <si>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</si>
  <si>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</si>
  <si>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</si>
  <si>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</si>
  <si>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</si>
  <si>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</si>
  <si>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</si>
  <si>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</si>
  <si>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</si>
  <si>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</si>
  <si>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</si>
  <si>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</si>
  <si>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</si>
  <si>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</si>
  <si>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</si>
  <si>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</si>
  <si>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</si>
  <si>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</si>
  <si>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</si>
  <si>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</si>
  <si>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</si>
  <si>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</si>
  <si>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</si>
  <si>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</si>
  <si>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</si>
  <si>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</si>
  <si>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</si>
  <si>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</si>
  <si>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</si>
  <si>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</si>
  <si>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</si>
  <si>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</si>
  <si>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</si>
  <si>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</si>
  <si>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</si>
  <si>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</si>
  <si>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</si>
  <si>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</si>
  <si>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</si>
  <si>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</si>
  <si>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</si>
  <si>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</si>
  <si>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</si>
  <si>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</si>
  <si>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</si>
  <si>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</si>
  <si>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</si>
  <si>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</si>
  <si>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</si>
  <si>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</si>
  <si>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</si>
  <si>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</si>
  <si>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</si>
  <si>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</si>
  <si>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</si>
  <si>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</si>
  <si>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</si>
  <si>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</si>
  <si>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</si>
  <si>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</si>
  <si>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</si>
  <si>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</si>
  <si>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</si>
  <si>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</si>
  <si>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</si>
  <si>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</si>
  <si>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</si>
  <si>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</si>
  <si>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</si>
  <si>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</si>
  <si>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</si>
  <si>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</si>
  <si>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</si>
  <si>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</si>
  <si>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</si>
  <si>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</si>
  <si>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</si>
  <si>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</si>
  <si>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</si>
  <si>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</si>
  <si>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</si>
  <si>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</si>
  <si>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</si>
  <si>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</si>
  <si>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</si>
  <si>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</si>
  <si>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</si>
  <si>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</si>
  <si>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</si>
  <si>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</si>
  <si>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</si>
  <si>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</si>
  <si>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</si>
  <si>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</si>
  <si>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</si>
  <si>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</si>
  <si>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</si>
  <si>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</si>
  <si>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</si>
  <si>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</si>
  <si>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</si>
  <si>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</si>
  <si>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</si>
  <si>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</si>
  <si>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</si>
  <si>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</si>
  <si>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</si>
  <si>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</si>
  <si>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</si>
  <si>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</si>
  <si>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</si>
  <si>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</si>
  <si>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</si>
  <si>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</si>
  <si>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</si>
  <si>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</si>
  <si>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</si>
  <si>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</si>
  <si>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</si>
  <si>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</si>
  <si>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</si>
  <si>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</si>
  <si>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</si>
  <si>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</si>
  <si>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</si>
  <si>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</si>
  <si>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</si>
  <si>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</si>
  <si>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</si>
  <si>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</si>
  <si>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</si>
  <si>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</si>
  <si>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</si>
  <si>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</si>
  <si>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</si>
  <si>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</si>
  <si>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</si>
  <si>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</si>
  <si>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</si>
  <si>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</si>
  <si>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</si>
  <si>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</si>
  <si>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</si>
  <si>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</si>
  <si>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</si>
  <si>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</si>
  <si>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</si>
  <si>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</si>
  <si>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</si>
  <si>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</si>
  <si>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</si>
  <si>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</si>
  <si>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</si>
  <si>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</si>
  <si>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</si>
  <si>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</si>
  <si>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</si>
  <si>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</si>
  <si>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</si>
  <si>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</si>
  <si>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</si>
  <si>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</si>
  <si>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</si>
  <si>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</si>
  <si>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</si>
  <si>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</si>
  <si>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</si>
  <si>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</si>
  <si>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</si>
  <si>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</si>
  <si>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</si>
  <si>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</si>
  <si>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</si>
  <si>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</si>
  <si>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</si>
  <si>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</si>
  <si>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</si>
  <si>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</si>
  <si>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</si>
  <si>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</si>
  <si>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</si>
  <si>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</si>
  <si>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</si>
  <si>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</si>
  <si>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</si>
  <si>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</si>
  <si>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</si>
  <si>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</si>
  <si>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</si>
  <si>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</si>
  <si>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</si>
  <si>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</si>
  <si>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</si>
  <si>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</si>
  <si>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</si>
  <si>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</si>
  <si>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</si>
  <si>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</si>
  <si>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</si>
  <si>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</si>
  <si>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</si>
  <si>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</si>
  <si>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</si>
  <si>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</si>
  <si>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</si>
  <si>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</si>
  <si>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</si>
  <si>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</si>
  <si>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</si>
  <si>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</si>
  <si>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</si>
  <si>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</si>
  <si>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</si>
  <si>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</si>
  <si>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</si>
  <si>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</si>
  <si>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</si>
  <si>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</si>
  <si>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</si>
  <si>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</si>
  <si>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</si>
  <si>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</si>
  <si>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</si>
  <si>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</si>
  <si>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</si>
  <si>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</si>
  <si>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</si>
  <si>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</si>
  <si>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</si>
  <si>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</si>
  <si>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</si>
  <si>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</si>
  <si>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</si>
  <si>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</si>
  <si>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</si>
  <si>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</si>
  <si>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</si>
  <si>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</si>
  <si>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</si>
  <si>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</si>
  <si>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</si>
  <si>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</si>
  <si>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</si>
  <si>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</si>
  <si>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</si>
  <si>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</si>
  <si>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</si>
  <si>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</si>
  <si>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</si>
  <si>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</si>
  <si>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</si>
  <si>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</si>
  <si>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</si>
  <si>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</si>
  <si>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</si>
  <si>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</si>
  <si>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</si>
  <si>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</si>
  <si>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</si>
  <si>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</si>
  <si>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</si>
  <si>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</si>
  <si>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</si>
  <si>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</si>
  <si>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</si>
  <si>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</si>
  <si>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</si>
  <si>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</si>
  <si>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</si>
  <si>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</si>
  <si>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</si>
  <si>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</si>
  <si>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</si>
  <si>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</si>
  <si>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</si>
  <si>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</si>
  <si>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</si>
  <si>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</si>
  <si>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</si>
  <si>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</si>
  <si>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</si>
  <si>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</si>
  <si>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</si>
  <si>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</si>
  <si>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</si>
  <si>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</si>
  <si>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</si>
  <si>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</si>
  <si>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</si>
  <si>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</si>
  <si>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</si>
  <si>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</si>
  <si>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</si>
  <si>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</si>
  <si>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</si>
  <si>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</si>
  <si>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</si>
  <si>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</si>
  <si>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</si>
  <si>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</si>
  <si>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</si>
  <si>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</si>
  <si>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</si>
  <si>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</si>
  <si>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</si>
  <si>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</si>
  <si>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</si>
  <si>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</si>
  <si>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</si>
  <si>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</si>
  <si>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</si>
  <si>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</si>
  <si>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</si>
  <si>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</si>
  <si>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</si>
  <si>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</si>
  <si>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</si>
  <si>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</si>
  <si>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</si>
  <si>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</si>
  <si>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</si>
  <si>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</si>
  <si>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</si>
  <si>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</si>
  <si>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</si>
  <si>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</si>
  <si>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</si>
  <si>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</si>
  <si>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</si>
  <si>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</si>
  <si>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</si>
  <si>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</si>
  <si>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</si>
  <si>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</si>
  <si>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</si>
  <si>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</si>
  <si>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</si>
  <si>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</si>
  <si>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</si>
  <si>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</si>
  <si>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</si>
  <si>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</si>
  <si>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</si>
  <si>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</si>
  <si>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</si>
  <si>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</si>
  <si>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</si>
  <si>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</si>
  <si>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</si>
  <si>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</si>
  <si>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</si>
  <si>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</si>
  <si>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</si>
  <si>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</si>
  <si>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</si>
  <si>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</si>
  <si>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</si>
  <si>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</si>
  <si>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</si>
  <si>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</si>
  <si>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</si>
  <si>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</si>
  <si>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</si>
  <si>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</si>
  <si>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</si>
  <si>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</si>
  <si>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</si>
  <si>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</si>
  <si>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</si>
  <si>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</si>
  <si>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</si>
  <si>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</si>
  <si>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</si>
  <si>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</si>
  <si>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</si>
  <si>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</si>
  <si>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</si>
  <si>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</si>
  <si>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</si>
  <si>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</si>
  <si>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</si>
  <si>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</si>
  <si>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</si>
  <si>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</si>
  <si>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</si>
  <si>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</si>
  <si>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</si>
  <si>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</si>
  <si>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</si>
  <si>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</si>
  <si>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</si>
  <si>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</si>
  <si>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</si>
  <si>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</si>
  <si>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</si>
  <si>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</si>
  <si>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</si>
  <si>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</si>
  <si>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</si>
  <si>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</si>
  <si>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</si>
  <si>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</si>
  <si>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</si>
  <si>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</si>
  <si>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</si>
  <si>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</si>
  <si>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</si>
  <si>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</si>
  <si>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</si>
  <si>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</si>
  <si>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</si>
  <si>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</si>
  <si>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</si>
  <si>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</si>
  <si>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</si>
  <si>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</si>
  <si>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</si>
  <si>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</si>
  <si>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</si>
  <si>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</si>
  <si>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</si>
  <si>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</si>
  <si>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</si>
  <si>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</si>
  <si>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</si>
  <si>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</si>
  <si>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</si>
  <si>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</si>
  <si>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</si>
  <si>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</si>
  <si>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</si>
  <si>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</si>
  <si>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</si>
  <si>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</si>
  <si>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</si>
  <si>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</si>
  <si>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</si>
  <si>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</si>
  <si>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</si>
  <si>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</si>
  <si>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</si>
  <si>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</si>
  <si>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</si>
  <si>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</si>
  <si>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</si>
  <si>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</si>
  <si>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</si>
  <si>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</si>
  <si>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</si>
  <si>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</si>
  <si>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</si>
  <si>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</si>
  <si>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</si>
  <si>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</si>
  <si>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</si>
  <si>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</si>
  <si>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</si>
  <si>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</si>
  <si>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</si>
  <si>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</si>
  <si>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</si>
  <si>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</si>
  <si>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</si>
  <si>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</si>
  <si>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</si>
  <si>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</si>
  <si>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</si>
  <si>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</si>
  <si>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</si>
  <si>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</si>
  <si>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</si>
  <si>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</si>
  <si>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</si>
  <si>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</si>
  <si>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</si>
  <si>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</si>
  <si>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</si>
  <si>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</si>
  <si>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</si>
  <si>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</si>
  <si>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</si>
  <si>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</si>
  <si>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</si>
  <si>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</si>
  <si>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</si>
  <si>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</si>
  <si>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</si>
  <si>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</si>
  <si>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</si>
  <si>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</si>
  <si>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</si>
  <si>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</si>
  <si>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</si>
  <si>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</si>
  <si>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</si>
  <si>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</si>
  <si>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</si>
  <si>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</si>
  <si>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</si>
  <si>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</si>
  <si>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</si>
  <si>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</si>
  <si>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</si>
  <si>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</si>
  <si>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</si>
  <si>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</si>
  <si>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</si>
  <si>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</si>
  <si>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</si>
  <si>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</si>
  <si>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</si>
  <si>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</si>
  <si>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</si>
  <si>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</si>
  <si>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</si>
  <si>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</si>
  <si>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</si>
  <si>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</si>
  <si>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</si>
  <si>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</si>
  <si>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</si>
  <si>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</si>
  <si>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</si>
  <si>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</si>
  <si>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</si>
  <si>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</si>
  <si>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</si>
  <si>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</si>
  <si>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</si>
  <si>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</si>
  <si>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</si>
  <si>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</si>
  <si>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</si>
  <si>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</si>
  <si>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</si>
  <si>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</si>
  <si>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</si>
  <si>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</si>
  <si>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</si>
  <si>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</si>
  <si>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</si>
  <si>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</si>
  <si>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</si>
  <si>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</si>
  <si>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</si>
  <si>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</si>
  <si>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</si>
  <si>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</si>
  <si>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</si>
  <si>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</si>
  <si>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</si>
  <si>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</si>
  <si>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</si>
  <si>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</si>
  <si>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</si>
  <si>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</si>
  <si>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</si>
  <si>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</si>
  <si>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</si>
  <si>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</si>
  <si>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</si>
  <si>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</si>
  <si>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</si>
  <si>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</si>
  <si>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</si>
  <si>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</si>
  <si>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</si>
  <si>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</si>
  <si>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</si>
  <si>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</si>
  <si>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</si>
  <si>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</si>
  <si>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</si>
  <si>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</si>
  <si>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</si>
  <si>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</si>
  <si>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</si>
  <si>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</si>
  <si>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</si>
  <si>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</si>
  <si>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</si>
  <si>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</si>
  <si>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</si>
  <si>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</si>
  <si>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</si>
  <si>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</si>
  <si>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</si>
  <si>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</si>
  <si>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</si>
  <si>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</si>
  <si>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</si>
  <si>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</si>
  <si>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</si>
  <si>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</si>
  <si>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</si>
  <si>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</si>
  <si>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</si>
  <si>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</si>
  <si>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</si>
  <si>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</si>
  <si>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</si>
  <si>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</si>
  <si>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</si>
  <si>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</si>
  <si>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</si>
  <si>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</si>
  <si>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</si>
  <si>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</si>
  <si>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</si>
  <si>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</si>
  <si>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</si>
  <si>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</si>
  <si>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</si>
  <si>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</si>
  <si>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</si>
  <si>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</si>
  <si>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</si>
  <si>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</si>
  <si>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</si>
  <si>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</si>
  <si>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</si>
  <si>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</si>
  <si>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</si>
  <si>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</si>
  <si>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</si>
  <si>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</si>
  <si>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</si>
  <si>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</si>
  <si>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</si>
  <si>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</si>
  <si>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</si>
  <si>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</si>
  <si>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</si>
  <si>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</si>
  <si>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</si>
  <si>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</si>
  <si>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</si>
  <si>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</si>
  <si>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</si>
  <si>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</si>
  <si>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</si>
  <si>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</si>
  <si>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</si>
  <si>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</si>
  <si>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</si>
  <si>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</si>
  <si>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</si>
  <si>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</si>
  <si>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</si>
  <si>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</si>
  <si>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</si>
  <si>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</si>
  <si>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</si>
  <si>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</si>
  <si>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</si>
  <si>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</si>
  <si>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</si>
  <si>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</si>
  <si>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</si>
  <si>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</si>
  <si>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</si>
  <si>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</si>
  <si>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</si>
  <si>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</si>
  <si>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</si>
  <si>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</si>
  <si>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</si>
  <si>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</si>
  <si>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</si>
  <si>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</si>
  <si>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</si>
  <si>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</si>
  <si>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</si>
  <si>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</si>
  <si>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</si>
  <si>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</si>
  <si>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</si>
  <si>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</si>
  <si>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</si>
  <si>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</si>
  <si>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</si>
  <si>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</si>
  <si>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</si>
  <si>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</si>
  <si>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</si>
  <si>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</si>
  <si>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</si>
  <si>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</si>
  <si>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</si>
  <si>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</si>
  <si>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</si>
  <si>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</si>
  <si>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</si>
  <si>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</si>
  <si>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</si>
  <si>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</si>
  <si>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</si>
  <si>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</si>
  <si>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</si>
  <si>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</si>
  <si>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</si>
  <si>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</si>
  <si>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</si>
  <si>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</si>
  <si>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</si>
  <si>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</si>
  <si>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</si>
  <si>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</si>
  <si>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</si>
  <si>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</si>
  <si>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</si>
  <si>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</si>
  <si>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</si>
  <si>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</si>
  <si>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</si>
  <si>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</si>
  <si>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</si>
  <si>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</si>
  <si>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</si>
  <si>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</si>
  <si>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</si>
  <si>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</si>
  <si>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</si>
  <si>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</si>
  <si>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</si>
  <si>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</si>
  <si>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</si>
  <si>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</si>
  <si>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</si>
  <si>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</si>
  <si>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</si>
  <si>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</si>
  <si>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</si>
  <si>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</si>
  <si>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</si>
  <si>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</si>
  <si>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</si>
  <si>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</si>
  <si>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</si>
  <si>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</si>
  <si>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</si>
  <si>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</si>
  <si>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</si>
  <si>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</si>
  <si>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</si>
  <si>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</si>
  <si>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</si>
  <si>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</si>
  <si>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</si>
  <si>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</si>
  <si>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</si>
  <si>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</si>
  <si>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</si>
  <si>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</si>
  <si>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</si>
  <si>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</si>
  <si>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</si>
  <si>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</si>
  <si>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</si>
  <si>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</si>
  <si>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</si>
  <si>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</si>
  <si>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</si>
  <si>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</si>
  <si>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</si>
  <si>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</si>
  <si>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</si>
  <si>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</si>
  <si>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</si>
  <si>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</si>
  <si>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</si>
  <si>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</si>
  <si>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</si>
  <si>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</si>
  <si>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</si>
  <si>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</si>
  <si>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</si>
  <si>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</si>
  <si>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</si>
  <si>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</si>
  <si>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</si>
  <si>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</si>
  <si>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</si>
  <si>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</si>
  <si>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</si>
  <si>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</si>
  <si>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</si>
  <si>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</si>
  <si>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</si>
  <si>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</si>
  <si>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</si>
  <si>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</si>
  <si>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</si>
  <si>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</si>
  <si>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</si>
  <si>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</si>
  <si>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</si>
  <si>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</si>
  <si>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</si>
  <si>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</si>
  <si>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</si>
  <si>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</si>
  <si>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</si>
  <si>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</si>
  <si>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</si>
  <si>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</si>
  <si>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</si>
  <si>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</si>
  <si>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</si>
  <si>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</si>
  <si>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</si>
  <si>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</si>
  <si>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</si>
  <si>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</si>
  <si>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</si>
  <si>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</si>
  <si>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</si>
  <si>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</si>
  <si>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</si>
  <si>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</si>
  <si>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</si>
  <si>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</si>
  <si>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</si>
  <si>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</si>
  <si>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</si>
  <si>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</si>
  <si>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</si>
  <si>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</si>
  <si>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</si>
  <si>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</si>
  <si>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</si>
  <si>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</si>
  <si>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</si>
  <si>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</si>
  <si>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</si>
  <si>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</si>
  <si>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</si>
  <si>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</si>
  <si>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</si>
  <si>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</si>
  <si>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</si>
  <si>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</si>
  <si>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</si>
  <si>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</si>
  <si>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</si>
  <si>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</si>
  <si>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</si>
  <si>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</si>
  <si>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</si>
  <si>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</si>
  <si>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</si>
  <si>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</si>
  <si>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</si>
  <si>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</si>
  <si>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</si>
  <si>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</si>
  <si>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</si>
  <si>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</si>
  <si>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</si>
  <si>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</si>
  <si>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</si>
  <si>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</si>
  <si>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</si>
  <si>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</si>
  <si>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</si>
  <si>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</si>
  <si>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</si>
  <si>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</si>
  <si>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</si>
  <si>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</si>
  <si>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</si>
  <si>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</si>
  <si>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</si>
  <si>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</si>
  <si>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</si>
  <si>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</si>
  <si>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</si>
  <si>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</si>
  <si>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</si>
  <si>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</si>
  <si>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</si>
  <si>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</si>
  <si>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</si>
  <si>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</si>
  <si>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</si>
  <si>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</si>
  <si>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</si>
  <si>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</si>
  <si>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</si>
  <si>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</si>
  <si>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</si>
  <si>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</si>
  <si>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</si>
  <si>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</si>
  <si>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</si>
  <si>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</si>
  <si>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</si>
  <si>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</si>
  <si>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</si>
  <si>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</si>
  <si>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</si>
  <si>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</si>
  <si>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</si>
  <si>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</si>
  <si>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</si>
  <si>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</si>
  <si>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</si>
  <si>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</si>
  <si>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</si>
  <si>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</si>
  <si>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</si>
  <si>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</si>
  <si>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</si>
  <si>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</si>
  <si>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</si>
  <si>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</si>
  <si>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</si>
  <si>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</si>
  <si>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</si>
  <si>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</si>
  <si>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</si>
  <si>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</si>
  <si>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</si>
  <si>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</si>
  <si>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</si>
  <si>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</si>
  <si>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</si>
  <si>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</si>
  <si>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</si>
  <si>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</si>
  <si>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</si>
  <si>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</si>
  <si>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</si>
  <si>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</si>
  <si>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</si>
  <si>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</si>
  <si>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</si>
  <si>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</si>
  <si>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</si>
  <si>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</si>
  <si>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</si>
  <si>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</si>
  <si>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</si>
  <si>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</si>
  <si>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</si>
  <si>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</si>
  <si>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</si>
  <si>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</si>
  <si>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</si>
  <si>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</si>
  <si>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</si>
  <si>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</si>
  <si>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</si>
  <si>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</si>
  <si>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</si>
  <si>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</si>
  <si>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</si>
  <si>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</si>
  <si>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</si>
  <si>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</si>
  <si>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</si>
  <si>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</si>
  <si>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</si>
  <si>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</si>
  <si>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</si>
  <si>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</si>
  <si>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</si>
  <si>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</si>
  <si>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</si>
  <si>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</si>
  <si>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</si>
  <si>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</si>
  <si>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</si>
  <si>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</si>
  <si>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</si>
  <si>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</si>
  <si>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</si>
  <si>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</si>
  <si>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</si>
  <si>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</si>
  <si>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</si>
  <si>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</si>
  <si>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</si>
  <si>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</si>
  <si>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</si>
  <si>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</si>
  <si>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</si>
  <si>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</si>
  <si>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</si>
  <si>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</si>
  <si>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</si>
  <si>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</si>
  <si>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</si>
  <si>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</si>
  <si>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</si>
  <si>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</si>
  <si>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</si>
  <si>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</si>
  <si>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</si>
  <si>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</si>
  <si>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</si>
  <si>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</si>
  <si>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</si>
  <si>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</si>
  <si>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</si>
  <si>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</si>
  <si>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</si>
  <si>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</si>
  <si>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</si>
  <si>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</si>
  <si>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</si>
  <si>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</si>
  <si>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</si>
  <si>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</si>
  <si>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</si>
  <si>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</si>
  <si>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</si>
  <si>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</si>
  <si>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</si>
  <si>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</si>
  <si>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</si>
  <si>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</si>
  <si>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</si>
  <si>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</si>
  <si>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</si>
  <si>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</si>
  <si>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</si>
  <si>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</si>
  <si>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</si>
  <si>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</si>
  <si>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</si>
  <si>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</si>
  <si>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</si>
  <si>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</si>
  <si>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</si>
  <si>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</si>
  <si>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</si>
  <si>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</si>
  <si>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</si>
  <si>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</si>
  <si>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</si>
  <si>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</si>
  <si>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</si>
  <si>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</si>
  <si>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</si>
  <si>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</si>
  <si>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</si>
  <si>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</si>
  <si>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</si>
  <si>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</si>
  <si>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</si>
  <si>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</si>
  <si>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</si>
  <si>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</si>
  <si>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</si>
  <si>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</si>
  <si>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</si>
  <si>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</si>
  <si>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</si>
  <si>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</si>
  <si>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</si>
  <si>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</si>
  <si>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</si>
  <si>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</si>
  <si>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</si>
  <si>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</si>
  <si>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</si>
  <si>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</si>
  <si>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</si>
  <si>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</si>
  <si>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</si>
  <si>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</si>
  <si>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</si>
  <si>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</si>
  <si>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</si>
  <si>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</si>
  <si>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</si>
  <si>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</si>
  <si>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</si>
  <si>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</si>
  <si>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</si>
  <si>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</si>
  <si>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</si>
  <si>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</si>
  <si>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</si>
  <si>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</si>
  <si>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</si>
  <si>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</si>
  <si>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</si>
  <si>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</si>
  <si>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</si>
  <si>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</si>
  <si>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</si>
  <si>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</si>
  <si>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</si>
  <si>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</si>
  <si>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</si>
  <si>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</si>
  <si>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</si>
  <si>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</si>
  <si>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</si>
  <si>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</si>
  <si>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</si>
  <si>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</si>
  <si>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</si>
  <si>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</si>
  <si>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</si>
  <si>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</si>
  <si>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</si>
  <si>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</si>
  <si>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</si>
  <si>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</si>
  <si>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</si>
  <si>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</si>
  <si>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</si>
  <si>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</si>
  <si>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</si>
  <si>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</si>
  <si>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</si>
  <si>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</si>
  <si>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</si>
  <si>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</si>
  <si>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</si>
  <si>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</si>
  <si>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</si>
  <si>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</si>
  <si>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</si>
  <si>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</si>
  <si>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</si>
  <si>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</si>
  <si>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</si>
  <si>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</si>
  <si>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</si>
  <si>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</si>
  <si>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</si>
  <si>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</si>
  <si>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</si>
  <si>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</si>
  <si>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</si>
  <si>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</si>
  <si>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</si>
  <si>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</si>
  <si>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</si>
  <si>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</si>
  <si>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</si>
  <si>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</si>
  <si>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</si>
  <si>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</si>
  <si>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</si>
  <si>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</si>
  <si>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</si>
  <si>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</si>
  <si>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</si>
  <si>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</si>
  <si>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</si>
  <si>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</si>
  <si>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</si>
  <si>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</si>
  <si>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</si>
  <si>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</si>
  <si>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</si>
  <si>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</si>
  <si>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</si>
  <si>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</si>
  <si>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</si>
  <si>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</si>
  <si>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</si>
  <si>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</si>
  <si>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</si>
  <si>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</si>
  <si>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</si>
  <si>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</si>
  <si>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</si>
  <si>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</si>
  <si>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</si>
  <si>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</si>
  <si>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</si>
  <si>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</si>
  <si>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</si>
  <si>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</si>
  <si>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</si>
  <si>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</si>
  <si>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</si>
  <si>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</si>
  <si>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</si>
  <si>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</si>
  <si>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</si>
  <si>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</si>
  <si>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</si>
  <si>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</si>
  <si>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</si>
  <si>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</si>
  <si>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</si>
  <si>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</si>
  <si>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</si>
  <si>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</si>
  <si>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</si>
  <si>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</si>
  <si>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</si>
  <si>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</si>
  <si>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</si>
  <si>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</si>
  <si>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</si>
  <si>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</si>
  <si>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</si>
  <si>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</si>
  <si>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</si>
  <si>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</si>
  <si>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</si>
  <si>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</si>
  <si>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</si>
  <si>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</si>
  <si>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</si>
  <si>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</si>
  <si>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</si>
  <si>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</si>
  <si>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</si>
  <si>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</si>
  <si>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</si>
  <si>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</si>
  <si>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</si>
  <si>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</si>
  <si>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</si>
  <si>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</si>
  <si>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</si>
  <si>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</si>
  <si>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</si>
  <si>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</si>
  <si>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</si>
  <si>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</si>
  <si>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</si>
  <si>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</si>
  <si>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</si>
  <si>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</si>
  <si>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</si>
  <si>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</si>
  <si>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</si>
  <si>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</si>
  <si>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</si>
  <si>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</si>
  <si>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</si>
  <si>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</si>
  <si>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</si>
  <si>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</si>
  <si>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</si>
  <si>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</si>
  <si>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</si>
  <si>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</si>
  <si>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</si>
  <si>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</si>
  <si>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</si>
  <si>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</si>
  <si>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</si>
  <si>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</si>
  <si>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</si>
  <si>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</si>
  <si>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</si>
  <si>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</si>
  <si>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</si>
  <si>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</si>
  <si>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</si>
  <si>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</si>
  <si>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</si>
  <si>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</si>
  <si>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</si>
  <si>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</si>
  <si>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</si>
  <si>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</si>
  <si>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</si>
  <si>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</si>
  <si>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</si>
  <si>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</si>
  <si>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</si>
  <si>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</si>
  <si>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</si>
  <si>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</si>
  <si>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</si>
  <si>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</si>
  <si>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</si>
  <si>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</si>
  <si>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</si>
  <si>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</si>
  <si>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</si>
  <si>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</si>
  <si>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</si>
  <si>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</si>
  <si>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</si>
  <si>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</si>
  <si>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</si>
  <si>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</si>
  <si>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</si>
  <si>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</si>
  <si>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</si>
  <si>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</si>
  <si>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</si>
  <si>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</si>
  <si>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</si>
  <si>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</si>
  <si>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</si>
  <si>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</si>
  <si>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</si>
  <si>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</si>
  <si>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</si>
  <si>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</si>
  <si>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</si>
  <si>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</si>
  <si>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</si>
  <si>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</si>
  <si>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</si>
  <si>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</si>
  <si>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</si>
  <si>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</si>
  <si>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</si>
  <si>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</si>
  <si>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</si>
  <si>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</si>
  <si>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</si>
  <si>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</si>
  <si>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</si>
  <si>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</si>
  <si>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</si>
  <si>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</si>
  <si>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</si>
  <si>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</si>
  <si>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</si>
  <si>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</si>
  <si>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</si>
  <si>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</si>
  <si>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</si>
  <si>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</si>
  <si>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</si>
  <si>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</si>
  <si>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</si>
  <si>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</si>
  <si>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</si>
  <si>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</si>
  <si>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</si>
  <si>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</si>
  <si>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</si>
  <si>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</si>
  <si>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</si>
  <si>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</si>
  <si>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</si>
  <si>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</si>
  <si>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</si>
  <si>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</si>
  <si>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</si>
  <si>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</si>
  <si>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</si>
  <si>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</si>
  <si>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</si>
  <si>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</si>
  <si>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</si>
  <si>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</si>
  <si>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</si>
  <si>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</si>
  <si>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</si>
  <si>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</si>
  <si>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</si>
  <si>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</si>
  <si>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</si>
  <si>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</si>
  <si>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</si>
  <si>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</si>
  <si>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</si>
  <si>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</si>
  <si>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</si>
  <si>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</si>
  <si>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</si>
  <si>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</si>
  <si>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</si>
  <si>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</si>
  <si>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</si>
  <si>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</si>
  <si>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</si>
  <si>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</si>
  <si>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</si>
  <si>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</si>
  <si>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</si>
  <si>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</si>
  <si>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</si>
  <si>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</si>
  <si>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</si>
  <si>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</si>
  <si>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</si>
  <si>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</si>
  <si>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</si>
  <si>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</si>
  <si>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</si>
  <si>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</si>
  <si>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</si>
  <si>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</si>
  <si>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</si>
  <si>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</si>
  <si>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</si>
  <si>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</si>
  <si>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</si>
  <si>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</si>
  <si>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</si>
  <si>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</si>
  <si>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</si>
  <si>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</si>
  <si>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</si>
  <si>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</si>
  <si>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</si>
  <si>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</si>
  <si>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</si>
  <si>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</si>
  <si>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</si>
  <si>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</si>
  <si>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</si>
  <si>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</si>
  <si>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</si>
  <si>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</si>
  <si>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</si>
  <si>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</si>
  <si>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</si>
  <si>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</si>
  <si>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</si>
  <si>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</si>
  <si>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</si>
  <si>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</si>
  <si>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</si>
  <si>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</si>
  <si>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</si>
  <si>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</si>
  <si>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</si>
  <si>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</si>
  <si>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</si>
  <si>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</si>
  <si>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</si>
  <si>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</si>
  <si>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</si>
  <si>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</si>
  <si>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</si>
  <si>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</si>
  <si>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</si>
  <si>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</si>
  <si>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</si>
  <si>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</si>
  <si>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</si>
  <si>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</si>
  <si>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</si>
  <si>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</si>
  <si>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</si>
  <si>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</si>
  <si>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</si>
  <si>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</si>
  <si>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</si>
  <si>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</si>
  <si>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</si>
  <si>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</si>
  <si>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</si>
  <si>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</si>
  <si>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</si>
  <si>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</si>
  <si>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</si>
  <si>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</si>
  <si>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</si>
  <si>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</si>
  <si>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</si>
  <si>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</si>
  <si>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</si>
  <si>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</si>
  <si>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</si>
  <si>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</si>
  <si>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</si>
  <si>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</si>
  <si>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</si>
  <si>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</si>
  <si>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</si>
  <si>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</si>
  <si>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</si>
  <si>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</si>
  <si>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</si>
  <si>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</si>
  <si>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</si>
  <si>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</si>
  <si>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</si>
  <si>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</si>
  <si>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</si>
  <si>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</si>
  <si>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</si>
  <si>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</si>
  <si>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</si>
  <si>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</si>
  <si>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</si>
  <si>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</si>
  <si>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</si>
  <si>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</si>
  <si>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</si>
  <si>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</si>
  <si>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</si>
  <si>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</si>
  <si>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</si>
  <si>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</si>
  <si>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</si>
  <si>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</si>
  <si>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</si>
  <si>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</si>
  <si>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</si>
  <si>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</si>
  <si>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</si>
  <si>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</si>
  <si>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</si>
  <si>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</si>
  <si>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</si>
  <si>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</si>
  <si>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</si>
  <si>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</si>
  <si>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</si>
  <si>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</si>
  <si>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</si>
  <si>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</si>
  <si>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</si>
  <si>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</si>
  <si>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</si>
  <si>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</si>
  <si>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</si>
  <si>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</si>
  <si>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</si>
  <si>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</si>
  <si>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</si>
  <si>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</si>
  <si>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</si>
  <si>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</si>
  <si>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</si>
  <si>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</si>
  <si>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</si>
  <si>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</si>
  <si>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</si>
  <si>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</si>
  <si>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</si>
  <si>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</si>
  <si>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</si>
  <si>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</si>
  <si>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</si>
  <si>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</si>
  <si>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</si>
  <si>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</si>
  <si>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</si>
  <si>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</si>
  <si>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</si>
  <si>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</si>
  <si>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</si>
  <si>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</si>
  <si>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</si>
  <si>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</si>
  <si>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</si>
  <si>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</si>
  <si>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</si>
  <si>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</si>
  <si>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</si>
  <si>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</si>
  <si>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</si>
  <si>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</si>
  <si>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</si>
  <si>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</si>
  <si>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</si>
  <si>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</si>
  <si>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</si>
  <si>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</si>
  <si>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</si>
  <si>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</si>
  <si>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</si>
  <si>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</si>
  <si>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</si>
  <si>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</si>
  <si>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</si>
  <si>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</si>
  <si>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</si>
  <si>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</si>
  <si>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</si>
  <si>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</si>
  <si>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</si>
  <si>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</si>
  <si>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</si>
  <si>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</si>
  <si>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</si>
  <si>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</si>
  <si>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</si>
  <si>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</si>
  <si>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</si>
  <si>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</si>
  <si>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</si>
  <si>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</si>
  <si>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</si>
  <si>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</si>
  <si>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</si>
  <si>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</si>
  <si>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</si>
  <si>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</si>
  <si>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</si>
  <si>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</si>
  <si>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</si>
  <si>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</si>
  <si>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</si>
  <si>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</si>
  <si>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</si>
  <si>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</si>
  <si>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</si>
  <si>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</si>
  <si>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</si>
  <si>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</si>
  <si>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</si>
  <si>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</si>
  <si>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</si>
  <si>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</si>
  <si>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</si>
  <si>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</si>
  <si>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</si>
  <si>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</si>
  <si>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</si>
  <si>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</si>
  <si>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</si>
  <si>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</si>
  <si>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</si>
  <si>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</si>
  <si>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</si>
  <si>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</si>
  <si>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</si>
  <si>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</si>
  <si>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</si>
  <si>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</si>
  <si>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</si>
  <si>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</si>
  <si>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</si>
  <si>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</si>
  <si>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</si>
  <si>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</si>
  <si>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</si>
  <si>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</si>
  <si>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</si>
  <si>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</si>
  <si>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</si>
  <si>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</si>
  <si>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</si>
  <si>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</si>
  <si>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</si>
  <si>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</si>
  <si>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</si>
  <si>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</si>
  <si>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</si>
  <si>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</si>
  <si>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</si>
  <si>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</si>
  <si>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</si>
  <si>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</si>
  <si>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</si>
  <si>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</si>
  <si>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</si>
  <si>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</si>
  <si>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</si>
  <si>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</si>
  <si>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</si>
  <si>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</si>
  <si>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</si>
  <si>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</si>
  <si>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</si>
  <si>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</si>
  <si>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</si>
  <si>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</si>
  <si>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</si>
  <si>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</si>
  <si>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</si>
  <si>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</si>
  <si>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</si>
  <si>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</si>
  <si>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</si>
  <si>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</si>
  <si>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</si>
  <si>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</si>
  <si>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</si>
  <si>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</si>
  <si>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</si>
  <si>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</si>
  <si>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</si>
  <si>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</si>
  <si>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</si>
  <si>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</si>
  <si>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</si>
  <si>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</si>
  <si>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</si>
  <si>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</si>
  <si>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</si>
  <si>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</si>
  <si>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</si>
  <si>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</si>
  <si>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</si>
  <si>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</si>
  <si>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</si>
  <si>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</si>
  <si>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</si>
  <si>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</si>
  <si>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</si>
  <si>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</si>
  <si>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</si>
  <si>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</si>
  <si>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</si>
  <si>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</si>
  <si>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</si>
  <si>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</si>
  <si>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</si>
  <si>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</si>
  <si>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</si>
  <si>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</si>
  <si>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</si>
  <si>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</si>
  <si>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</si>
  <si>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</si>
  <si>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</si>
  <si>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</si>
  <si>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</si>
  <si>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</si>
  <si>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</si>
  <si>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</si>
  <si>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</si>
  <si>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</si>
  <si>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</si>
  <si>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</si>
  <si>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</si>
  <si>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</si>
  <si>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</si>
  <si>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</si>
  <si>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</si>
  <si>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</si>
  <si>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</si>
  <si>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</si>
  <si>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</si>
  <si>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</si>
  <si>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</si>
  <si>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</si>
  <si>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</si>
  <si>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</si>
  <si>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</si>
  <si>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</si>
  <si>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</si>
  <si>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</si>
  <si>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</si>
  <si>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</si>
  <si>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</si>
  <si>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</si>
  <si>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</si>
  <si>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</si>
  <si>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</si>
  <si>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</si>
  <si>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</si>
  <si>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</si>
  <si>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</si>
  <si>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</si>
  <si>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</si>
  <si>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</si>
  <si>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</si>
  <si>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</si>
  <si>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</si>
  <si>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</si>
  <si>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</si>
  <si>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</si>
  <si>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</si>
  <si>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</si>
  <si>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</si>
  <si>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</si>
  <si>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</si>
  <si>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</si>
  <si>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</si>
  <si>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</si>
  <si>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</si>
  <si>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</si>
  <si>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</si>
  <si>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</si>
  <si>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</si>
  <si>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</si>
  <si>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</si>
  <si>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</si>
  <si>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</si>
  <si>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</si>
  <si>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</si>
  <si>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</si>
  <si>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</si>
  <si>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</si>
  <si>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</si>
  <si>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</si>
  <si>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</si>
  <si>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</si>
  <si>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</si>
  <si>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</si>
  <si>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</si>
  <si>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</si>
  <si>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</si>
  <si>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</si>
  <si>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</si>
  <si>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</si>
  <si>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</si>
  <si>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</si>
  <si>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</si>
  <si>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</si>
  <si>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</si>
  <si>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</si>
  <si>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</si>
  <si>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</si>
  <si>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</si>
  <si>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</si>
  <si>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</si>
  <si>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</si>
  <si>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</si>
  <si>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</si>
  <si>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</si>
  <si>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</si>
  <si>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</si>
  <si>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</si>
  <si>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</si>
  <si>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</si>
  <si>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</si>
  <si>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</si>
  <si>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</si>
  <si>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</si>
  <si>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</si>
  <si>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</si>
  <si>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</si>
  <si>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</si>
  <si>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</si>
  <si>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</si>
  <si>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</si>
  <si>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</si>
  <si>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</si>
  <si>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</si>
  <si>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</si>
  <si>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</si>
  <si>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</si>
  <si>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</si>
  <si>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</si>
  <si>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</si>
  <si>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</si>
  <si>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</si>
  <si>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</si>
  <si>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</si>
  <si>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</si>
  <si>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</si>
  <si>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</si>
  <si>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</si>
  <si>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</si>
  <si>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</si>
  <si>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</si>
  <si>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</si>
  <si>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</si>
  <si>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</si>
  <si>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</si>
  <si>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</si>
  <si>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</si>
  <si>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</si>
  <si>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</si>
  <si>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</si>
  <si>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</si>
  <si>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</si>
  <si>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</si>
  <si>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</si>
  <si>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</si>
  <si>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</si>
  <si>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</si>
  <si>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</si>
  <si>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</si>
  <si>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</si>
  <si>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</si>
  <si>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</si>
  <si>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</si>
  <si>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</si>
  <si>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</si>
  <si>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</si>
  <si>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</si>
  <si>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</si>
  <si>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</si>
  <si>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</si>
  <si>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</si>
  <si>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</si>
  <si>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</si>
  <si>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</si>
  <si>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</si>
  <si>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</si>
  <si>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</si>
  <si>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</si>
  <si>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</si>
  <si>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</si>
  <si>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</si>
  <si>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</si>
  <si>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</si>
  <si>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</si>
  <si>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</si>
  <si>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</si>
  <si>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</si>
  <si>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</si>
  <si>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</si>
  <si>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</si>
  <si>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</si>
  <si>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</si>
  <si>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</si>
  <si>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</si>
  <si>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</si>
  <si>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</si>
  <si>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</si>
  <si>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</si>
  <si>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</si>
  <si>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</si>
  <si>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</si>
  <si>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</si>
  <si>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</si>
  <si>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</si>
  <si>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</si>
  <si>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</si>
  <si>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</si>
  <si>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</si>
  <si>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</si>
  <si>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</si>
  <si>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</si>
  <si>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</si>
  <si>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</si>
  <si>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</si>
  <si>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</si>
  <si>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</si>
  <si>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</si>
  <si>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</si>
  <si>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</si>
  <si>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</si>
  <si>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</si>
  <si>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</si>
  <si>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</si>
  <si>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</si>
  <si>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</si>
  <si>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</si>
  <si>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</si>
  <si>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</si>
  <si>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</si>
  <si>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</si>
  <si>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</si>
  <si>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</si>
  <si>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</si>
  <si>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</si>
  <si>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</si>
  <si>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</si>
  <si>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</si>
  <si>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</si>
  <si>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</si>
  <si>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</si>
  <si>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</si>
  <si>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</si>
  <si>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</si>
  <si>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</si>
  <si>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</si>
  <si>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</si>
  <si>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</si>
  <si>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</si>
  <si>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</si>
  <si>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</si>
  <si>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</si>
  <si>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</si>
  <si>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</si>
  <si>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</si>
  <si>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</si>
  <si>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</si>
  <si>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</si>
  <si>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</si>
  <si>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</si>
  <si>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</si>
  <si>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</si>
  <si>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</si>
  <si>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</si>
  <si>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</si>
  <si>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</si>
  <si>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</si>
  <si>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</si>
  <si>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</si>
  <si>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</si>
  <si>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</si>
  <si>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</si>
  <si>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</si>
  <si>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</si>
  <si>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</si>
  <si>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</si>
  <si>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</si>
  <si>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</si>
  <si>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</si>
  <si>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</si>
  <si>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</si>
  <si>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</si>
  <si>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</si>
  <si>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</si>
  <si>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</si>
  <si>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</si>
  <si>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</si>
  <si>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</si>
  <si>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</si>
  <si>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</si>
  <si>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</si>
  <si>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</si>
  <si>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</si>
  <si>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</si>
  <si>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</si>
  <si>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</si>
  <si>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</si>
  <si>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</si>
  <si>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</si>
  <si>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</si>
  <si>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</si>
  <si>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</si>
  <si>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</si>
  <si>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</si>
  <si>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</si>
  <si>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</si>
  <si>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</si>
  <si>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</si>
  <si>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</si>
  <si>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</si>
  <si>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</si>
  <si>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</si>
  <si>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</si>
  <si>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</si>
  <si>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</si>
  <si>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</si>
  <si>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</si>
  <si>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</si>
  <si>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</si>
  <si>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</si>
  <si>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</si>
  <si>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</si>
  <si>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</si>
  <si>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</si>
  <si>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</si>
  <si>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</si>
  <si>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</si>
  <si>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</si>
  <si>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</si>
  <si>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</si>
  <si>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</si>
  <si>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</si>
  <si>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</si>
  <si>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</si>
  <si>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</si>
  <si>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</si>
  <si>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</si>
  <si>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</si>
  <si>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</si>
  <si>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</si>
  <si>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</si>
  <si>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</si>
  <si>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</si>
  <si>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</si>
  <si>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</si>
  <si>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</si>
  <si>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</si>
  <si>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</si>
  <si>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</si>
  <si>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</si>
  <si>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</si>
  <si>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</si>
  <si>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</si>
  <si>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</si>
  <si>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</si>
  <si>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</si>
  <si>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</si>
  <si>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</si>
  <si>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</si>
  <si>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</si>
  <si>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</si>
  <si>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</si>
  <si>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</si>
  <si>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</si>
  <si>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</si>
  <si>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</si>
  <si>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</si>
  <si>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</si>
  <si>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</si>
  <si>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</si>
  <si>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</si>
  <si>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</si>
  <si>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</si>
  <si>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</si>
  <si>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</si>
  <si>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</si>
  <si>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</si>
  <si>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</si>
  <si>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</si>
  <si>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</si>
  <si>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</si>
  <si>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</si>
  <si>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</si>
  <si>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</si>
  <si>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</si>
  <si>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</si>
  <si>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</si>
  <si>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</si>
  <si>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</si>
  <si>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</si>
  <si>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</si>
  <si>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</si>
  <si>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</si>
  <si>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</si>
  <si>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</si>
  <si>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</si>
  <si>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</si>
  <si>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</si>
  <si>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</si>
  <si>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</si>
  <si>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</si>
  <si>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</si>
  <si>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</si>
  <si>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</si>
  <si>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</si>
  <si>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</si>
  <si>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</si>
  <si>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</si>
  <si>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</si>
  <si>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</si>
  <si>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</si>
  <si>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</si>
  <si>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</si>
  <si>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</si>
  <si>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</si>
  <si>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</si>
  <si>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</si>
  <si>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</si>
  <si>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</si>
  <si>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</si>
  <si>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</si>
  <si>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</si>
  <si>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</si>
  <si>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</si>
  <si>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</si>
  <si>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</si>
  <si>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</si>
  <si>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</si>
  <si>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</si>
  <si>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</si>
  <si>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</si>
  <si>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</si>
  <si>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</si>
  <si>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</si>
  <si>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</si>
  <si>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</si>
  <si>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</si>
  <si>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</si>
  <si>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</si>
  <si>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</si>
  <si>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</si>
  <si>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</si>
  <si>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</si>
  <si>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</si>
  <si>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</si>
  <si>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</si>
  <si>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</si>
  <si>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</si>
  <si>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</si>
  <si>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</si>
  <si>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</si>
  <si>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</si>
  <si>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</si>
  <si>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</si>
  <si>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</si>
  <si>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</si>
  <si>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</si>
  <si>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</si>
  <si>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</si>
  <si>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</si>
  <si>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</si>
  <si>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</si>
  <si>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</si>
  <si>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</si>
  <si>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</si>
  <si>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</si>
  <si>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</si>
  <si>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</si>
  <si>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</si>
  <si>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</si>
  <si>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</si>
  <si>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</si>
  <si>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</si>
  <si>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</si>
  <si>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</si>
  <si>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</si>
  <si>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</si>
  <si>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</si>
  <si>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</si>
  <si>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</si>
  <si>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</si>
  <si>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</si>
  <si>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</si>
  <si>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</si>
  <si>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</si>
  <si>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</si>
  <si>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</si>
  <si>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</si>
  <si>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</si>
  <si>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</si>
  <si>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</si>
  <si>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</si>
  <si>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</si>
  <si>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</si>
  <si>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</si>
  <si>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</si>
  <si>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</si>
  <si>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</si>
  <si>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</si>
  <si>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</si>
  <si>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</si>
  <si>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</si>
  <si>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</si>
  <si>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</si>
  <si>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</si>
  <si>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</si>
  <si>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</si>
  <si>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</si>
  <si>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</si>
  <si>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</si>
  <si>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</si>
  <si>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</si>
  <si>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</si>
  <si>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</si>
  <si>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</si>
  <si>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</si>
  <si>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</si>
  <si>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</si>
  <si>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</si>
  <si>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</si>
  <si>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</si>
  <si>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</si>
  <si>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</si>
  <si>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</si>
  <si>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</si>
  <si>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</si>
  <si>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</si>
  <si>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</si>
  <si>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</si>
  <si>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</si>
  <si>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</si>
  <si>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</si>
  <si>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</si>
  <si>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</si>
  <si>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</si>
  <si>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</si>
  <si>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</si>
  <si>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</si>
  <si>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</si>
  <si>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</si>
  <si>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</si>
  <si>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</si>
  <si>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</si>
  <si>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</si>
  <si>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</si>
  <si>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</si>
  <si>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</si>
  <si>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</si>
  <si>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</si>
  <si>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</si>
  <si>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</si>
  <si>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</si>
  <si>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</si>
  <si>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</si>
  <si>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</si>
  <si>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</si>
  <si>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</si>
  <si>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</si>
  <si>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</si>
  <si>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</si>
  <si>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</si>
  <si>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</si>
  <si>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</si>
  <si>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</si>
  <si>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</si>
  <si>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</si>
  <si>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</si>
  <si>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</si>
  <si>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</si>
  <si>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</si>
  <si>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</si>
  <si>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</si>
  <si>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</si>
  <si>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</si>
  <si>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</si>
  <si>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</si>
  <si>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</si>
  <si>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</si>
  <si>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</si>
  <si>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</si>
  <si>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</si>
  <si>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</si>
  <si>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</si>
  <si>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</si>
  <si>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</si>
  <si>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</si>
  <si>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</si>
  <si>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</si>
  <si>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</si>
  <si>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</si>
  <si>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</si>
  <si>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</si>
  <si>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</si>
  <si>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</si>
  <si>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</si>
  <si>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</si>
  <si>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</si>
  <si>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</si>
  <si>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</si>
  <si>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</si>
  <si>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</si>
  <si>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</si>
  <si>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</si>
  <si>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</si>
  <si>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</si>
  <si>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</si>
  <si>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</si>
  <si>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</si>
  <si>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</si>
  <si>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</si>
  <si>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</si>
  <si>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</si>
  <si>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</si>
  <si>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</si>
  <si>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</si>
  <si>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</si>
  <si>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</si>
  <si>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</si>
  <si>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</si>
  <si>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</si>
  <si>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</si>
  <si>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</si>
  <si>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</si>
  <si>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</si>
  <si>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</si>
  <si>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</si>
  <si>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</si>
  <si>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</si>
  <si>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</si>
  <si>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</si>
  <si>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</si>
  <si>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</si>
  <si>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</si>
  <si>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</si>
  <si>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</si>
  <si>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</si>
  <si>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</si>
  <si>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</si>
  <si>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</si>
  <si>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</si>
  <si>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</si>
  <si>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</si>
  <si>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</si>
  <si>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</si>
  <si>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</si>
  <si>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</si>
  <si>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</si>
  <si>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</si>
  <si>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</si>
  <si>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</si>
  <si>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</si>
  <si>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</si>
  <si>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</si>
  <si>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</si>
  <si>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</si>
  <si>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</si>
  <si>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</si>
  <si>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</si>
  <si>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</si>
  <si>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</si>
  <si>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</si>
  <si>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</si>
  <si>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</si>
  <si>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</si>
  <si>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</si>
  <si>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</si>
  <si>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</si>
  <si>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</si>
  <si>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</si>
  <si>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</si>
  <si>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</si>
  <si>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</si>
  <si>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</si>
  <si>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</si>
  <si>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</si>
  <si>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</si>
  <si>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</si>
  <si>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</si>
  <si>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</si>
  <si>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</si>
  <si>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</si>
  <si>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</si>
  <si>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</si>
  <si>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</si>
  <si>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</si>
  <si>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</si>
  <si>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</si>
  <si>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</si>
  <si>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</si>
  <si>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</si>
  <si>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</si>
  <si>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</si>
  <si>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</si>
  <si>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</si>
  <si>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</si>
  <si>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</si>
  <si>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</si>
  <si>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</si>
  <si>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</si>
  <si>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</si>
  <si>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</si>
  <si>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</si>
  <si>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</si>
  <si>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</si>
  <si>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</si>
  <si>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</si>
  <si>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</si>
  <si>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</si>
  <si>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</si>
  <si>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</si>
  <si>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</si>
  <si>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</si>
  <si>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</si>
  <si>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</si>
  <si>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</si>
  <si>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</si>
  <si>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</si>
  <si>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</si>
  <si>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</si>
  <si>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</si>
  <si>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</si>
  <si>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</si>
  <si>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</si>
  <si>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</si>
  <si>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</si>
  <si>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</si>
  <si>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</si>
  <si>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</si>
  <si>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</si>
  <si>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</si>
  <si>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</si>
  <si>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</si>
  <si>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</si>
  <si>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</si>
  <si>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</si>
  <si>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</si>
  <si>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</si>
  <si>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</si>
  <si>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</si>
  <si>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</si>
  <si>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</si>
  <si>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</si>
  <si>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</si>
  <si>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</si>
  <si>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</si>
  <si>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</si>
  <si>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</si>
  <si>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</si>
  <si>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</si>
  <si>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</si>
  <si>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</si>
  <si>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</si>
  <si>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</si>
  <si>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</si>
  <si>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</si>
  <si>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</si>
  <si>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</si>
  <si>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</si>
  <si>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</si>
  <si>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</si>
  <si>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</si>
  <si>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</si>
  <si>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</si>
  <si>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</si>
  <si>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</si>
  <si>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</si>
  <si>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</si>
  <si>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</si>
  <si>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</si>
  <si>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</si>
  <si>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</si>
  <si>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</si>
  <si>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</si>
  <si>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</si>
  <si>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</si>
  <si>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</si>
  <si>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</si>
  <si>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</si>
  <si>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</si>
  <si>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</si>
  <si>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</si>
  <si>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</si>
  <si>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</si>
  <si>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</si>
  <si>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</si>
  <si>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</si>
  <si>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</si>
  <si>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</si>
  <si>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</si>
  <si>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</si>
  <si>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</si>
  <si>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</si>
  <si>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</si>
  <si>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</si>
  <si>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</si>
  <si>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</si>
  <si>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</si>
  <si>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</si>
  <si>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</si>
  <si>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</si>
  <si>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</si>
  <si>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</si>
  <si>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</si>
  <si>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</si>
  <si>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</si>
  <si>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</si>
  <si>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</si>
  <si>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</si>
  <si>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</si>
  <si>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</si>
  <si>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</si>
  <si>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</si>
  <si>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</si>
  <si>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</si>
  <si>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</si>
  <si>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</si>
  <si>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</si>
  <si>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</si>
  <si>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</si>
  <si>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</si>
  <si>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</si>
  <si>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</si>
  <si>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</si>
  <si>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</si>
  <si>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</si>
  <si>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</si>
  <si>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</si>
  <si>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</si>
  <si>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</si>
  <si>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</si>
  <si>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</si>
  <si>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</si>
  <si>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</si>
  <si>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</si>
  <si>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</si>
  <si>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</si>
  <si>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</si>
  <si>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</si>
  <si>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</si>
  <si>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</si>
  <si>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</si>
  <si>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</si>
  <si>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</si>
  <si>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</si>
  <si>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</si>
  <si>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</si>
  <si>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</si>
  <si>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</si>
  <si>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</si>
  <si>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</si>
  <si>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</si>
  <si>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</si>
  <si>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</si>
  <si>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</si>
  <si>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</si>
  <si>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</si>
  <si>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</si>
  <si>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</si>
  <si>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</si>
  <si>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</si>
  <si>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</si>
  <si>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</si>
  <si>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</si>
  <si>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</si>
  <si>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</si>
  <si>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</si>
  <si>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</si>
  <si>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</si>
  <si>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</si>
  <si>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</si>
  <si>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</si>
  <si>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</si>
  <si>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</si>
  <si>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</si>
  <si>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</si>
  <si>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</si>
  <si>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</si>
  <si>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</si>
  <si>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</si>
  <si>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</si>
  <si>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</si>
  <si>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</si>
  <si>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</si>
  <si>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</si>
  <si>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</si>
  <si>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</si>
  <si>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</si>
  <si>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</si>
  <si>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</si>
  <si>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</si>
  <si>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</si>
  <si>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</si>
  <si>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</si>
  <si>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</si>
  <si>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</si>
  <si>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</si>
  <si>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</si>
  <si>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</si>
  <si>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</si>
  <si>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</si>
  <si>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</si>
  <si>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</si>
  <si>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</si>
  <si>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</si>
  <si>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</si>
  <si>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</si>
  <si>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</si>
  <si>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</si>
  <si>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</si>
  <si>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</si>
  <si>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</si>
  <si>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</si>
  <si>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</si>
  <si>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</si>
  <si>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</si>
  <si>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</si>
  <si>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</si>
  <si>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</si>
  <si>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</si>
  <si>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</si>
  <si>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</si>
  <si>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</si>
  <si>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</si>
  <si>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</si>
  <si>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</si>
  <si>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</si>
  <si>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</si>
  <si>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</si>
  <si>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</si>
  <si>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</si>
  <si>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</si>
  <si>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</si>
  <si>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</si>
  <si>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</si>
  <si>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</si>
  <si>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</si>
  <si>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</si>
  <si>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</si>
  <si>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</si>
  <si>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</si>
  <si>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</si>
  <si>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</si>
  <si>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</si>
  <si>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</si>
  <si>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</si>
  <si>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</si>
  <si>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</si>
  <si>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</si>
  <si>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</si>
  <si>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</si>
  <si>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</si>
  <si>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</si>
  <si>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</si>
  <si>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</si>
  <si>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</si>
  <si>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</si>
  <si>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</si>
  <si>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</si>
  <si>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</si>
  <si>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</si>
  <si>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</si>
  <si>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</si>
  <si>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</si>
  <si>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</si>
  <si>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</si>
  <si>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</si>
  <si>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</si>
  <si>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</si>
  <si>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</si>
  <si>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</si>
  <si>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</si>
  <si>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</si>
  <si>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</si>
  <si>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</si>
  <si>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</si>
  <si>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</si>
  <si>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</si>
  <si>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</si>
  <si>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</si>
  <si>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</si>
  <si>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</si>
  <si>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</si>
  <si>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</si>
  <si>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</si>
  <si>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</si>
  <si>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</si>
  <si>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</si>
  <si>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</si>
  <si>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</si>
  <si>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</si>
  <si>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</si>
  <si>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</si>
  <si>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</si>
  <si>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</si>
  <si>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</si>
  <si>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</si>
  <si>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</si>
  <si>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</si>
  <si>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</si>
  <si>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</si>
  <si>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</si>
  <si>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</si>
  <si>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</si>
  <si>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</si>
  <si>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</si>
  <si>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</si>
  <si>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</si>
  <si>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</si>
  <si>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</si>
  <si>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</si>
  <si>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</si>
  <si>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</si>
  <si>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</si>
  <si>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</si>
  <si>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</si>
  <si>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</si>
  <si>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</si>
  <si>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</si>
  <si>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</si>
  <si>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</si>
  <si>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</si>
  <si>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</si>
  <si>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</si>
  <si>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</si>
  <si>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</si>
  <si>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</si>
  <si>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</si>
  <si>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</si>
  <si>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</si>
  <si>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</si>
  <si>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</si>
  <si>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</si>
  <si>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</si>
  <si>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</si>
  <si>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</si>
  <si>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</si>
  <si>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</si>
  <si>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</si>
  <si>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</si>
  <si>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</si>
  <si>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</si>
  <si>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</si>
  <si>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</si>
  <si>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</si>
  <si>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</si>
  <si>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</si>
  <si>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</si>
  <si>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</si>
  <si>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</si>
  <si>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</si>
  <si>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</si>
  <si>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</si>
  <si>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</si>
  <si>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</si>
  <si>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</si>
  <si>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</si>
  <si>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</si>
  <si>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</si>
  <si>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</si>
  <si>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</si>
  <si>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</si>
  <si>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</si>
  <si>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</si>
  <si>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</si>
  <si>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</si>
  <si>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</si>
  <si>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</si>
  <si>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</si>
  <si>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</si>
  <si>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</si>
  <si>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</si>
  <si>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</si>
  <si>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</si>
  <si>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</si>
  <si>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</si>
  <si>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</si>
  <si>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</si>
  <si>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</si>
  <si>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</si>
  <si>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</si>
  <si>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</si>
  <si>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</si>
  <si>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</si>
  <si>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</si>
  <si>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</si>
  <si>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</si>
  <si>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</si>
  <si>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</si>
  <si>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</si>
  <si>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</si>
  <si>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</si>
  <si>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</si>
  <si>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</si>
  <si>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</si>
  <si>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</si>
  <si>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</si>
  <si>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</si>
  <si>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</si>
  <si>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</si>
  <si>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</si>
  <si>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</si>
  <si>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</si>
  <si>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</si>
  <si>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</si>
  <si>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</si>
  <si>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</si>
  <si>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</si>
  <si>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</si>
  <si>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</si>
  <si>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</si>
  <si>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</si>
  <si>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</si>
  <si>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</si>
  <si>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</si>
  <si>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</si>
  <si>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</si>
  <si>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</si>
  <si>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</si>
  <si>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</si>
  <si>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</si>
  <si>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</si>
  <si>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</si>
  <si>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</si>
  <si>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</si>
  <si>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</si>
  <si>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</si>
  <si>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</si>
  <si>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</si>
  <si>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</si>
  <si>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</si>
  <si>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</si>
  <si>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</si>
  <si>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</si>
  <si>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</si>
  <si>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</si>
  <si>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</si>
  <si>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</si>
  <si>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</si>
  <si>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</si>
  <si>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</si>
  <si>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</si>
  <si>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</si>
  <si>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</si>
  <si>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</si>
  <si>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</si>
  <si>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</si>
  <si>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</si>
  <si>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</si>
  <si>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</si>
  <si>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</si>
  <si>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</si>
  <si>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</si>
  <si>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</si>
  <si>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</si>
  <si>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</si>
  <si>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</si>
  <si>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</si>
  <si>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</si>
  <si>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</si>
  <si>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</si>
  <si>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</si>
  <si>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</si>
  <si>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</si>
  <si>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</si>
  <si>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</si>
  <si>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</si>
  <si>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</si>
  <si>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</si>
  <si>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</si>
  <si>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</si>
  <si>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</si>
  <si>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</si>
  <si>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</si>
  <si>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</si>
  <si>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</si>
  <si>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</si>
  <si>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</si>
  <si>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</si>
  <si>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</si>
  <si>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</si>
  <si>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</si>
  <si>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</si>
  <si>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</si>
  <si>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</si>
  <si>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</si>
  <si>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</si>
  <si>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</si>
  <si>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</si>
  <si>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</si>
  <si>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</si>
  <si>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</si>
  <si>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</si>
  <si>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</si>
  <si>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</si>
  <si>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</si>
  <si>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</si>
  <si>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</si>
  <si>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</si>
  <si>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</si>
  <si>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</si>
  <si>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</si>
  <si>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</si>
  <si>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</si>
  <si>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</si>
  <si>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</si>
  <si>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</si>
  <si>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</si>
  <si>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</si>
  <si>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</si>
  <si>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</si>
  <si>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</si>
  <si>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</si>
  <si>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</si>
  <si>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</si>
  <si>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</si>
  <si>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</si>
  <si>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</si>
  <si>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</si>
  <si>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</si>
  <si>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</si>
  <si>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</si>
  <si>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</si>
  <si>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</si>
  <si>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</si>
  <si>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</si>
  <si>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</si>
  <si>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</si>
  <si>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</si>
  <si>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</si>
  <si>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</si>
  <si>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</si>
  <si>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</si>
  <si>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</si>
  <si>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</si>
  <si>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</si>
  <si>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</si>
  <si>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</si>
  <si>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</si>
  <si>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</si>
  <si>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</si>
  <si>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</si>
  <si>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</si>
  <si>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</si>
  <si>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</si>
  <si>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</si>
  <si>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</si>
  <si>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</si>
  <si>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</si>
  <si>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</si>
  <si>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</si>
  <si>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</si>
  <si>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</si>
  <si>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</si>
  <si>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</si>
  <si>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</si>
  <si>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</si>
  <si>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</si>
  <si>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</si>
  <si>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</si>
  <si>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</si>
  <si>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</si>
  <si>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</si>
  <si>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</si>
  <si>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</si>
  <si>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</si>
  <si>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</si>
  <si>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</si>
  <si>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</si>
  <si>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</si>
  <si>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</si>
  <si>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</si>
  <si>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</si>
  <si>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</si>
  <si>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</si>
  <si>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</si>
  <si>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</si>
  <si>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</si>
  <si>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</si>
  <si>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</si>
  <si>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</si>
  <si>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</si>
  <si>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</si>
  <si>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</si>
  <si>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</si>
  <si>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</si>
  <si>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</si>
  <si>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</si>
  <si>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</si>
  <si>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</si>
  <si>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</si>
  <si>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</si>
  <si>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</si>
  <si>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</si>
  <si>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</si>
  <si>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</si>
  <si>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</si>
  <si>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</si>
  <si>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</si>
  <si>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</si>
  <si>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</si>
  <si>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</si>
  <si>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</si>
  <si>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</si>
  <si>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</si>
  <si>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</si>
  <si>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</si>
  <si>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</si>
  <si>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</si>
  <si>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</si>
  <si>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</si>
  <si>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</si>
  <si>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</si>
  <si>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</si>
  <si>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</si>
  <si>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</si>
  <si>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 xml:space="preserve">no PCM </t>
  </si>
  <si>
    <t>wrong TRM FB as hub site RIY2083 site was stolen , when up TRM share connected site down due to power issue , also our team reached found all modules stolen and now team checking .</t>
  </si>
  <si>
    <t>PCM-20251005-00002678</t>
  </si>
  <si>
    <t xml:space="preserve">site has access issue at night inside desert area , team will check at morning </t>
  </si>
  <si>
    <t xml:space="preserve"> PCM-20250215-00000830 </t>
  </si>
  <si>
    <t>LTE site still down and  site located in aramco area access issue need special permission</t>
  </si>
  <si>
    <t>PCM-20251005-00000990</t>
  </si>
  <si>
    <t xml:space="preserve">Access issue, located inside Airport, need special arrangement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</si>
  <si>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</si>
  <si>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</si>
  <si>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</si>
  <si>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</si>
  <si>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PCM-20251005-00002684</t>
  </si>
  <si>
    <t xml:space="preserve">EM team need 30 min </t>
  </si>
  <si>
    <t>PCM-20251005-00002721</t>
  </si>
  <si>
    <t xml:space="preserve">EM team need 60 min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</si>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</sst>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0"/>
      <color rgb="FF3F4254"/>
      <name val="Poppin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50">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32"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3"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2" totalsRowShown="0" headerRowDxfId="157" dataDxfId="156" headerRowBorderDxfId="154" tableBorderDxfId="155" totalsRowBorderDxfId="153">
  <autoFilter ref="A1:CJ292"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 totalsRowShown="0" headerRowDxfId="48" dataDxfId="47" headerRowBorderDxfId="45" tableBorderDxfId="46" totalsRowBorderDxfId="44">
  <autoFilter ref="A1:L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1" totalsRowShown="0" headerRowDxfId="15" dataDxfId="14" headerRowBorderDxfId="12" tableBorderDxfId="13">
  <autoFilter ref="A1:L28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tabSelected="1"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272.91591620370309</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45935.864342245368</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45935.864342245368</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45935.864342245368</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45935.864342245368</v>
      </c>
      <c r="H6" s="68"/>
      <c r="I6" s="73" t="str">
        <f>IFERROR(VLOOKUP(D6,DB!A:F,6,0),"")</f>
        <v/>
      </c>
      <c r="J6" s="73" t="str">
        <f>IFERROR(VLOOKUP(D6,DB!A:G,7,0),"")</f>
        <v/>
      </c>
      <c r="K6" s="69"/>
      <c r="L6" s="70" t="str">
        <f>IFERROR(VLOOKUP(D6,DB!A:I,9,0),"")</f>
        <v/>
      </c>
    </row>
    <row r="7" spans="1:12" ht="15" customHeight="1">
      <c r="A7" s="142"/>
      <c r="B7" s="143" t="str">
        <f>IFERROR(VLOOKUP(D7,DB!A:K,11,0),"")</f>
        <v/>
      </c>
      <c r="C7" s="143"/>
      <c r="D7" s="143"/>
      <c r="E7" s="144"/>
      <c r="F7" s="145"/>
      <c r="G7" s="146">
        <f ca="1">IFERROR(NOW()-F7,"")</f>
        <v>45935.864342129629</v>
      </c>
      <c r="H7" s="145"/>
      <c r="I7" s="143" t="str">
        <f>IFERROR(VLOOKUP(D7,DB!A:F,6,0),"")</f>
        <v/>
      </c>
      <c r="J7" s="143" t="str">
        <f>IFERROR(VLOOKUP(D7,DB!A:G,7,0),"")</f>
        <v/>
      </c>
      <c r="K7" s="147"/>
      <c r="L7" s="148" t="str">
        <f>IFERROR(VLOOKUP(D7,DB!A:I,9,0),"")</f>
        <v/>
      </c>
    </row>
    <row r="8" spans="1:12" ht="15" customHeight="1">
      <c r="A8" s="142"/>
      <c r="B8" s="143" t="str">
        <f>IFERROR(VLOOKUP(D8,DB!A:K,11,0),"")</f>
        <v/>
      </c>
      <c r="C8" s="143"/>
      <c r="D8" s="143"/>
      <c r="E8" s="144"/>
      <c r="F8" s="145"/>
      <c r="G8" s="146">
        <f ca="1">IFERROR(NOW()-F8,"")</f>
        <v>45935.864342129629</v>
      </c>
      <c r="H8" s="145"/>
      <c r="I8" s="143" t="str">
        <f>IFERROR(VLOOKUP(D8,DB!A:F,6,0),"")</f>
        <v/>
      </c>
      <c r="J8" s="143" t="str">
        <f>IFERROR(VLOOKUP(D8,DB!A:G,7,0),"")</f>
        <v/>
      </c>
      <c r="K8" s="147"/>
      <c r="L8" s="148" t="str">
        <f>IFERROR(VLOOKUP(D8,DB!A:I,9,0),"")</f>
        <v/>
      </c>
    </row>
    <row r="9" spans="1:12" ht="15" customHeight="1">
      <c r="A9" s="63"/>
      <c r="B9" s="73" t="str">
        <f>IFERROR(VLOOKUP(D9,DB!A:K,11,0),"")</f>
        <v/>
      </c>
      <c r="C9" s="64"/>
      <c r="D9" s="64"/>
      <c r="E9" s="65"/>
      <c r="F9" s="66"/>
      <c r="G9" s="67">
        <f ca="1">IFERROR(NOW()-F9,"")</f>
        <v>45935.864342245368</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45935.864342245368</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45935.864342245368</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45935.864342245368</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45935.864342245368</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45935.864342245368</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45935.864342245368</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45935.864342245368</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45935.864342245368</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45935.864342245368</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45935.864342245368</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45935.864342245368</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45935.864342245368</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45935.864342245368</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45935.864342245368</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45935.864342245368</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45935.864342245368</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45935.864342245368</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45935.864342245368</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45935.864342245368</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45935.864342245368</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45935.864342245368</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80E85BBB-92CC-4BC0-9F59-BF3223BB12C1}"/>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2"/>
  <sheetViews>
    <sheetView workbookViewId="0">
      <selection activeCell="A8" sqref="A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244.21255972221843</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129.13725879629783</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110.86450416666776</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0.43222407407301944</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30328</v>
      </c>
      <c r="E7" s="131" t="s">
        <v>38964</v>
      </c>
      <c r="F7" s="132"/>
      <c r="G7" s="133">
        <f ca="1">IFERROR(NOW()-F7,"-")</f>
        <v>45935.864342129629</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39056</v>
      </c>
      <c r="B8" s="18" t="str">
        <f>IFERROR(VLOOKUP(D8,DB!A:K,11,0),"")</f>
        <v>R2</v>
      </c>
      <c r="C8" s="18">
        <v>2</v>
      </c>
      <c r="D8" s="18" t="s">
        <v>38864</v>
      </c>
      <c r="E8" s="131" t="s">
        <v>38964</v>
      </c>
      <c r="F8" s="132">
        <v>45935.822453703702</v>
      </c>
      <c r="G8" s="133">
        <f ca="1">IFERROR(NOW()-F8,"-")</f>
        <v>4.1888425927027129E-2</v>
      </c>
      <c r="H8" s="132">
        <v>45935.813425925924</v>
      </c>
      <c r="I8" s="18" t="str">
        <f>IFERROR(VLOOKUP(D8,DB!A:F,6,0),"")</f>
        <v>Power Cube</v>
      </c>
      <c r="J8" s="18" t="str">
        <f>IFERROR(VLOOKUP(D8,DB!A:G,7,0),"")</f>
        <v>Good+No BB Design</v>
      </c>
      <c r="K8" s="19" t="s">
        <v>39057</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49"/>
      <c r="E9" s="131"/>
      <c r="F9" s="132"/>
      <c r="G9" s="133">
        <f ca="1">IFERROR(NOW()-F9,"-")</f>
        <v>45935.864342129629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45935.864342129629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45935.864342129629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45935.864342129629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45935.864342129629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45935.864342129629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45935.864342129629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45935.864342129629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45935.864342129629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45935.864342129629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45935.864342129629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45935.864342129629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45935.864342129629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45935.864342129629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45935.864342129629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45935.864342129629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45935.864342129629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45935.864342129629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45935.864342129629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45935.864342129629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45935.864342129629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45935.864342129629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45935.864342129629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45935.864342129629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45935.864342129629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45935.864342129629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45935.864342129629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45935.864342129629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45935.864342129629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45935.864342129629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45935.864342129629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45935.864342129629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45935.864342129629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45935.864342129629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45935.864342129629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45935.864342129629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45935.864342129629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45935.864342129629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45935.864342129629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45935.864342129629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45935.864342129629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45935.864342129629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45935.864342129629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45935.864342129629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45935.864342129629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45935.864342129629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45935.864342129629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45935.864342129629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45935.864342129629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45935.864342129629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45935.864342129629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45935.864342129629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45935.864342129629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45935.864342129629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45935.864342129629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45935.864342129629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45935.864342129629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45935.864342129629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45935.864342129629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45935.864342129629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45935.864342129629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45935.864342129629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45935.864342129629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45935.864342129629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45935.864342129629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45935.864342129629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45935.864342129629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45935.864342129629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45935.864342129629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45935.864342129629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45935.864342129629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45935.864342129629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45935.864342129629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45935.864342129629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45935.864342129629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45935.864342129629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45935.864342129629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45935.864342129629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45935.864342129629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45935.864342129629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45935.864342129629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45935.864342129629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45935.864342129629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45935.864342129629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45935.864342129629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45935.864342129629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45935.864342129629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45935.864342129629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45935.864342129629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45935.864342129629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45935.864342129629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45935.864342129629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45935.864342129629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45935.864342129629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45935.864342129629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45935.864342129629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45935.864342129629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45935.864342129629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45935.864342129629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45935.864342129629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45935.864342129629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45935.864342129629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45935.864342129629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45935.864342129629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45935.864342129629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45935.864342129629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45935.864342129629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45935.864342129629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45935.864342129629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45935.864342129629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45935.864342129629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45935.864342129629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45935.864342129629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45935.864342129629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45935.864342129629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45935.864342129629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45935.864342129629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45935.864342129629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45935.864342129629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45935.864342129629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45935.864342129629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45935.864342129629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45935.864342129629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45935.864342129629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45935.864342129629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45935.864342129629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45935.864342129629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45935.864342129629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45935.864342129629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45935.864342129629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45935.864342129629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45935.864342129629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45935.864342129629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45935.864342129629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45935.864342129629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45935.864342129629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45935.864342129629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45935.864342129629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45935.864342129629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45935.864342129629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45935.864342129629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45935.864342129629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45935.864342129629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45935.864342129629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45935.864342129629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45935.864342129629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45935.864342129629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45935.864342129629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45935.864342129629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45935.864342129629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45935.864342129629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45935.864342129629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45935.864342129629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45935.864342129629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45935.864342129629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45935.864342129629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45935.864342129629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45935.864342129629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45935.864342129629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45935.864342129629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45935.864342129629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45935.864342129629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45935.864342129629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45935.864342129629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45935.864342129629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45935.864342129629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45935.864342129629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45935.864342129629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45935.864342129629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45935.864342129629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45935.864342129629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45935.864342129629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45935.864342129629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45935.864342129629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45935.864342129629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45935.864342129629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45935.864342129629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45935.864342129629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45935.864342129629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45935.864342129629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45935.864342129629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45935.864342129629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45935.864342129629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45935.864342129629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45935.864342129629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45935.864342129629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45935.864342129629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45935.864342129629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45935.864342129629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45935.864342129629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45935.864342129629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45935.864342129629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45935.864342129629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45935.864342129629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45935.864342129629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45935.864342129629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45935.864342129629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45935.864342129629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45935.864342129629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45935.864342129629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45935.864342129629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45935.864342129629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45935.864342129629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45935.864342129629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45935.864342129629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45935.864342129629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45935.864342129629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45935.864342129629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45935.864342129629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45935.864342129629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45935.864342129629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45935.864342129629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45935.864342129629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45935.864342129629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45935.864342129629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45935.864342129629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45935.864342129629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45935.864342129629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45935.864342129629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45935.864342129629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45935.864342129629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45935.864342129629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45935.864342129629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45935.864342129629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45935.864342129629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45935.864342129629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45935.864342129629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45935.864342129629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45935.864342129629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45935.864342129629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45935.864342129629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45935.864342129629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45935.864342129629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45935.864342129629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45935.864342129629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45935.864342129629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45935.864342129629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45935.864342129629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45935.864342129629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45935.864342129629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45935.864342129629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45935.864342129629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45935.864342129629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45935.864342129629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45935.864342129629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45935.864342129629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45935.864342129629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45935.864342129629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45935.864342129629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45935.864342129629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45935.864342129629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45935.864342129629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45935.864342129629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45935.864342129629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45935.864342129629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45935.864342129629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45935.864342129629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45935.864342129629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45935.864342129629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45935.864342129629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45935.864342129629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45935.864342129629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45935.864342129629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45935.864342129629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45935.864342129629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45935.864342129629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45935.864342129629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45935.864342129629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45935.864342129629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45935.864342129629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45935.864342129629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45935.864342129629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45935.864342129629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45935.864342129629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45935.864342129629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45935.864342129629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45935.864342129629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45935.864342129629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45935.864342129629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45935.864342129629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45935.864342129629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45935.864342129629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45935.864342129629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45935.864342129629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sheetData>
  <dataValidations count="2">
    <dataValidation allowBlank="1" showInputMessage="1" showErrorMessage="1" sqref="E1" xr:uid="{4D935161-CDD3-4592-B877-3FB59C99E142}"/>
    <dataValidation type="list" allowBlank="1" showInputMessage="1" showErrorMessage="1" sqref="E3:E29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45935.864342129629</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45935.864342129629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45935.864342129629</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45935.864342129629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45935.864342129629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45935.864342129629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45935.864342129629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45935.864342129629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45935.864342129629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45935.864342129629</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45935.864342129629</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45935.864342129629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45935.864342129629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45935.864342129629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45935.864342129629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45935.864342129629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45935.864342129629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45935.864342129629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45935.864342129629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45935.864342129629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45935.864342129629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45935.864342129629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45935.864342129629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45935.864342129629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45935.864342129629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45935.864342129629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45935.864342129629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45935.864342129629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45935.864342129629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45935.864342129629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45935.864342129629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45935.864342129629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45935.864342129629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45935.864342129629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45935.864342129629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45935.864342129629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45935.864342129629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45935.864342129629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45935.864342129629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45935.864342129629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45935.864342129629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45935.864342129629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45935.864342129629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45935.864342129629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45935.864342129629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45935.864342129629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45935.864342129629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45935.864342129629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45935.864342129629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45935.864342129629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45935.864342129629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45935.864342129629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45935.864342129629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45935.864342129629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45935.864342129629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45935.864342129629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45935.864342129629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45935.864342129629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45935.864342129629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45935.864342129629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45935.864342129629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45935.864342129629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45935.864342129629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45935.864342129629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45935.864342129629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45935.864342129629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45935.864342129629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45935.864342129629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45935.864342129629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45935.864342129629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45935.864342129629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45935.864342129629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45935.864342129629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45935.864342129629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45935.864342129629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45935.864342129629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45935.864342129629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45935.864342129629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45935.864342129629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45935.864342129629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45935.864342129629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45935.864342129629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45935.864342129629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45935.864342129629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45935.864342129629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45935.864342129629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45935.864342129629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45935.864342129629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45935.864342129629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45935.864342129629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45935.864342129629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45935.864342129629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45935.864342129629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45935.864342129629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45935.864342129629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45935.864342129629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45935.864342129629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45935.864342129629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45935.864342129629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45935.864342129629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45935.864342129629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45935.864342129629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45935.864342129629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45935.864342129629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45935.864342129629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45935.864342129629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45935.864342129629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45935.864342129629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45935.864342129629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45935.864342129629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45935.864342129629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45935.864342129629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45935.864342129629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45935.864342129629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45935.864342129629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45935.864342129629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45935.864342129629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45935.864342129629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45935.864342129629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45935.864342129629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45935.864342129629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45935.864342129629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45935.864342129629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45935.864342129629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45935.864342129629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45935.864342129629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45935.864342129629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45935.864342129629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45935.864342129629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45935.864342129629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45935.864342129629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45935.864342129629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45935.864342129629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45935.864342129629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45935.864342129629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45935.864342129629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45935.864342129629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45935.864342129629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45935.864342129629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45935.864342129629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45935.864342129629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45935.864342129629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45935.864342129629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45935.864342129629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45935.864342129629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45935.864342129629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45935.864342129629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45935.864342129629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45935.864342129629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45935.864342129629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45935.864342129629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45935.864342129629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45935.864342129629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45935.864342129629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45935.864342129629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45935.864342129629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45935.864342129629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45935.864342129629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45935.864342129629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45935.864342129629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45935.864342129629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45935.864342129629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45935.864342129629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45935.864342129629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45935.864342129629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45935.864342129629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45935.864342129629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45935.864342129629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45935.864342129629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45935.864342129629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45935.864342129629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45935.864342129629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45935.864342129629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45935.864342129629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45935.864342129629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45935.864342129629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45935.864342129629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45935.864342129629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45935.864342129629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45935.864342129629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45935.864342129629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45935.864342129629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45935.864342129629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45935.864342129629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45935.864342129629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45935.864342129629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45935.864342129629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45935.864342129629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45935.864342129629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45935.864342129629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45935.864342129629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45935.864342129629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45935.864342129629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45935.864342129629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45935.864342129629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45935.864342129629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45935.864342129629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45935.864342129629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45935.864342129629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45935.864342129629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45935.864342129629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45935.864342129629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45935.864342129629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45935.864342129629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45935.864342129629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45935.864342129629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45935.864342129629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45935.864342129629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45935.864342129629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45935.864342129629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45935.864342129629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45935.864342129629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45935.864342129629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45935.864342129629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45935.864342129629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45935.864342129629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45935.864342129629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45935.864342129629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45935.864342129629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45935.864342129629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45935.864342129629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45935.864342129629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45935.864342129629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45935.864342129629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45935.864342129629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45935.864342129629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45935.864342129629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45935.864342129629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45935.864342129629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45935.864342129629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45935.864342129629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45935.864342129629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45935.864342129629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45935.864342129629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45935.864342129629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45935.864342129629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45935.864342129629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45935.864342129629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45935.864342129629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45935.864342129629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45935.864342129629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45935.864342129629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45935.864342129629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45935.864342129629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45935.864342129629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45935.864342129629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45935.864342129629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45935.864342129629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45935.864342129629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45935.864342129629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45935.864342129629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45935.864342129629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45935.864342129629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45935.864342129629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45935.864342129629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45935.864342129629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45935.864342129629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45935.864342129629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45935.864342129629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45935.864342129629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45935.864342129629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45935.864342129629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45935.864342129629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45935.864342129629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45935.864342129629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45935.864342129629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45935.864342129629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45935.864342129629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45935.864342129629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45935.864342129629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45935.864342129629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45935.864342129629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45935.864342129629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45935.864342129629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45935.864342129629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45935.864342129629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45935.864342129629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45935.864342129629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45935.864342129629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45935.864342129629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45935.864342129629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45935.864342129629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45935.864342129629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45935.864342129629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45935.864342129629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45935.864342129629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45935.864342129629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45935.864342129629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45935.864342129629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45935.864342129629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45935.864342129629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45935.864342129629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45935.864342129629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45935.864342129629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45935.864342129629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45935.864342129629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45935.864342129629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45935.864342129629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45935.864342129629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45935.864342129629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45935.864342129629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45935.864342129629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45935.864342129629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45935.864342129629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45935.864342129629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45935.864342129629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45935.864342129629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45935.864342129629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45935.864342129629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45935.864342129629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45935.864342129629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45935.864342129629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45935.864342129629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45935.864342129629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45935.864342129629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45935.864342129629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45935.864342129629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45935.864342129629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45935.864342129629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45935.864342129629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45935.864342129629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45935.864342129629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45935.864342129629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45935.864342129629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45935.864342129629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45935.864342129629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45935.864342129629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45935.864342129629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45935.864342129629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45935.864342129629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45935.864342129629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45935.864342129629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45935.864342129629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45935.864342129629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45935.864342129629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45935.864342129629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45935.864342129629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45935.864342129629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45935.864342129629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45935.864342129629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45935.864342129629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45935.864342129629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45935.864342129629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45935.864342129629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45935.864342129629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45935.864342129629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45935.864342129629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45935.864342129629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45935.864342129629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45935.864342129629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45935.864342129629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45935.864342129629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45935.864342129629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45935.864342129629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45935.864342129629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45935.864342129629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45935.864342129629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45935.864342129629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45935.864342129629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45935.864342129629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45935.864342129629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45935.864342129629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45935.864342129629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45935.864342129629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45935.864342129629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45935.864342129629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45935.864342129629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45935.864342129629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45935.864342129629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45935.864342129629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45935.864342129629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45935.864342129629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45935.864342129629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45935.864342129629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45935.864342129629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45935.864342129629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45935.864342129629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45935.864342129629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45935.864342129629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45935.864342129629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45935.864342129629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45935.864342129629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45935.864342129629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45935.864342129629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45935.864342129629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45935.864342129629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45935.864342129629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45935.864342129629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45935.864342129629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45935.864342129629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45935.864342129629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45935.864342129629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45935.864342129629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45935.864342129629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45935.864342129629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45935.864342129629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45935.864342129629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45935.864342129629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45935.864342129629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45935.864342129629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45935.864342129629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45935.864342129629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45935.864342129629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45935.864342129629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45935.864342129629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45935.864342129629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45935.864342129629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45935.864342129629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45935.864342129629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45935.864342129629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45935.864342129629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45935.864342129629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45935.864342129629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45935.864342129629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45935.864342129629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45935.864342129629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45935.864342129629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45935.864342129629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45935.864342129629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45935.864342129629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45935.864342129629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45935.864342129629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45935.864342129629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45935.864342129629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45935.864342129629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45935.864342129629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45935.864342129629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45935.864342129629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45935.864342129629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45935.864342129629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45935.864342129629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45935.864342129629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45935.864342129629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45935.864342129629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45935.864342129629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45935.864342129629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45935.864342129629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45935.864342129629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45935.864342129629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45935.864342129629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45935.864342129629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45935.864342129629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45935.864342129629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45935.864342129629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45935.864342129629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45935.864342129629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45935.864342129629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45935.864342129629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45935.864342129629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45935.864342129629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45935.864342129629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45935.864342129629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45935.864342129629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45935.864342129629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45935.864342129629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45935.864342129629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45935.864342129629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45935.864342129629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45935.864342129629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45935.864342129629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45935.864342129629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45935.864342129629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45935.864342129629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45935.864342129629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45935.864342129629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45935.864342129629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45935.864342129629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45935.864342129629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45935.864342129629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45935.864342129629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45935.864342129629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45935.864342129629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45935.864342129629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45935.864342129629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45935.864342129629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45935.864342129629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45935.864342129629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45935.864342129629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45935.864342129629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45935.864342129629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45935.864342129629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45935.864342129629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45935.864342129629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45935.864342129629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45935.864342129629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45935.864342129629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45935.864342129629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45935.864342129629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45935.864342129629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45935.864342129629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45935.864342129629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45935.864342129629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45935.864342129629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45935.864342129629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45935.864342129629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45935.864342129629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45935.864342129629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45935.864342129629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45935.864342129629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45935.864342129629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45935.864342129629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45935.864342129629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45935.864342129629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45935.864342129629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45935.864342129629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45935.864342129629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45935.864342129629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45935.864342129629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45935.864342129629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45935.864342129629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45935.864342129629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45935.864342129629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45935.864342129629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45935.864342129629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45935.864342129629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45935.864342129629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45935.864342129629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45935.864342129629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45935.864342129629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45935.864342129629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45935.864342129629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45935.864342129629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45935.864342129629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45935.864342129629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45935.864342129629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45935.864342129629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45935.864342129629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45935.864342129629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45935.864342129629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45935.864342129629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45935.864342129629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45935.864342129629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45935.864342129629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45935.864342129629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45935.864342129629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45935.864342129629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45935.864342129629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45935.864342129629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45935.864342129629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45935.864342129629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45935.864342129629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45935.864342129629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45935.864342129629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45935.864342129629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45935.864342129629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45935.864342129629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45935.864342129629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45935.864342129629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45935.864342129629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45935.864342129629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45935.864342129629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45935.864342129629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45935.864342129629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45935.864342129629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45935.864342129629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45935.864342129629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45935.864342129629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45935.864342129629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45935.864342129629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45935.864342129629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45935.864342129629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45935.864342129629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45935.864342129629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45935.864342129629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45935.864342129629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45935.864342129629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45935.864342129629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45935.864342129629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45935.864342129629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45935.864342129629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45935.864342129629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45935.864342129629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45935.864342129629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45935.864342129629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45935.864342129629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45935.864342129629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45935.864342129629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45935.864342129629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45935.864342129629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45935.864342129629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45935.864342129629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45935.864342129629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45935.864342129629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45935.864342129629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45935.864342129629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45935.864342129629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45935.864342129629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45935.864342129629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45935.864342129629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45935.864342129629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45935.864342129629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45935.864342129629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45935.864342129629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45935.864342129629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45935.864342129629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45935.864342129629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45935.864342129629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45935.864342129629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45935.864342129629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45935.864342129629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45935.864342129629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45935.864342129629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45935.864342129629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45935.864342129629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45935.864342129629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45935.864342129629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45935.864342129629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45935.864342129629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45935.864342129629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45935.864342129629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45935.864342129629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45935.864342129629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45935.864342129629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45935.864342129629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45935.864342129629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45935.864342129629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45935.864342129629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45935.864342129629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45935.864342129629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45935.864342129629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45935.864342129629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45935.864342129629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45935.864342129629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45935.864342129629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45935.864342129629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45935.864342129629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45935.864342129629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45935.864342129629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45935.864342129629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45935.864342129629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45935.864342129629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45935.864342129629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45935.864342129629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45935.864342129629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45935.864342129629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45935.864342129629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45935.864342129629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45935.864342129629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45935.864342129629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45935.864342129629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45935.864342129629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45935.864342129629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45935.864342129629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45935.864342129629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45935.864342129629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45935.864342129629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45935.864342129629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45935.864342129629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45935.864342129629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45935.864342129629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45935.864342129629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45935.864342129629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45935.864342129629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45935.864342129629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45935.864342129629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45935.864342129629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45935.864342129629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45935.864342129629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45935.864342129629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45935.864342129629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45935.864342129629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45935.864342129629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45935.864342129629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45935.864342129629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45935.864342129629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45935.864342129629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45935.864342129629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45935.864342129629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45935.864342129629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45935.864342129629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45935.864342129629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45935.864342129629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45935.864342129629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45935.864342129629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45935.864342129629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45935.864342129629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45935.864342129629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45935.864342129629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45935.864342129629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45935.864342129629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45935.864342129629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45935.864342129629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45935.864342129629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45935.864342129629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45935.864342129629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45935.864342129629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45935.864342129629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45935.864342129629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45935.864342129629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45935.864342129629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45935.864342129629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45935.864342129629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45935.864342129629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45935.864342129629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45935.864342129629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45935.864342129629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45935.864342129629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45935.864342129629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45935.864342129629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45935.864342129629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45935.864342129629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45935.864342129629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45935.864342129629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45935.864342129629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45935.864342129629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45935.864342129629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45935.864342129629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45935.864342129629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45935.864342129629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45935.864342129629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45935.864342129629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45935.864342129629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45935.864342129629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45935.864342129629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45935.864342129629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45935.864342129629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45935.864342129629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45935.864342129629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45935.864342129629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45935.864342129629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45935.864342129629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45935.864342129629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45935.864342129629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45935.864342129629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45935.864342129629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45935.864342129629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45935.864342129629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45935.864342129629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45935.864342129629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45935.864342129629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45935.864342129629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45935.864342129629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45935.864342129629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45935.864342129629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45935.864342129629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45935.864342129629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45935.864342129629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45935.864342129629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45935.864342129629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45935.864342129629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45935.864342129629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45935.864342129629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45935.864342129629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45935.864342129629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45935.864342129629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45935.864342129629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45935.864342129629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45935.864342129629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45935.864342129629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45935.864342129629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45935.864342129629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45935.864342129629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45935.864342129629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45935.864342129629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45935.864342129629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45935.864342129629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45935.864342129629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45935.864342129629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45935.864342129629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45935.864342129629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45935.864342129629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45935.864342129629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45935.864342129629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45935.864342129629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45935.864342129629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45935.864342129629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45935.864342129629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45935.864342129629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45935.864342129629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45935.864342129629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45935.864342129629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45935.864342129629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45935.864342129629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45935.864342129629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45935.864342129629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45935.864342129629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45935.864342129629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45935.864342129629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45935.864342129629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45935.864342129629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45935.864342129629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45935.864342129629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45935.864342129629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45935.864342129629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45935.864342129629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45935.864342129629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45935.864342129629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45935.864342129629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45935.864342129629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45935.864342129629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45935.864342129629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45935.864342129629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45935.864342129629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45935.864342129629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45935.864342129629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45935.864342129629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45935.864342129629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45935.864342129629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45935.864342129629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45935.864342129629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45935.864342129629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45935.864342129629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45935.864342129629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45935.864342129629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45935.864342129629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45935.864342129629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45935.864342129629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45935.864342129629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45935.864342129629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45935.864342129629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45935.864342129629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45935.864342129629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45935.864342129629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45935.864342129629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45935.864342129629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45935.864342129629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45935.864342129629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45935.864342129629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45935.864342129629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45935.864342129629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45935.864342129629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45935.864342129629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45935.864342129629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45935.864342129629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45935.864342129629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45935.864342129629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45935.864342129629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45935.864342129629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45935.864342129629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45935.864342129629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45935.864342129629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45935.864342129629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45935.864342129629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45935.864342129629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45935.864342129629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45935.864342129629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45935.864342129629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45935.864342129629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45935.864342129629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45935.864342129629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45935.864342129629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45935.864342129629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45935.864342129629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45935.864342129629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45935.864342129629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45935.864342129629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45935.864342129629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45935.864342129629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45935.864342129629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45935.864342129629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45935.864342129629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45935.864342129629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45935.864342129629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45935.864342129629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45935.864342129629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45935.864342129629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45935.864342129629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45935.864342129629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45935.864342129629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45935.864342129629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45935.864342129629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45935.864342129629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45935.864342129629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45935.864342129629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45935.864342129629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45935.864342129629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45935.864342129629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45935.864342129629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45935.864342129629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45935.864342129629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45935.864342129629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45935.864342129629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45935.864342129629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45935.864342245368</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45935.864342245368</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45935.864342245368</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45935.864342245368</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45935.864342245368</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45935.864342245368</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45935.864342245368</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45935.864342245368</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45935.864342245368</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45935.864342245368</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45935.864342245368</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45935.864342245368</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45935.864342245368</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45935.864342245368</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45935.864342245368</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45935.864342245368</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45935.864342245368</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45935.864342245368</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45935.864342245368</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45935.864342245368</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45935.864342245368</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45935.864342245368</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45935.864342245368</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45935.864342245368</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45935.864342245368</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45935.864342245368</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45935.864342245368</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45935.864342245368</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45935.864342245368</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45935.864342245368</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45935.864342245368</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45935.864342245368</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45935.864342245368</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45935.864342245368</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45935.864342245368</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45935.864342245368</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45935.864342245368</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45935.864342245368</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45935.864342245368</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45935.864342245368</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45935.864342245368</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45935.864342245368</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45935.864342245368</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45935.864342245368</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45935.864342245368</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45935.864342245368</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45935.864342245368</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45935.864342245368</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45935.864342245368</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45935.864342245368</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45935.864342245368</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45935.864342245368</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45935.864342245368</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45935.864342245368</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45935.864342245368</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45935.864342245368</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45935.864342245368</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45935.864342245368</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45935.864342245368</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45935.864342245368</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45935.864342245368</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45935.864342245368</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45935.864342245368</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45935.864342245368</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45935.864342245368</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45935.864342245368</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45935.864342245368</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45935.864342245368</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45935.864342245368</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45935.864342245368</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45935.864342245368</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45935.864342245368</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45935.864342245368</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45935.864342245368</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45935.864342245368</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45935.864342245368</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45935.864342245368</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45935.864342245368</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45935.864342245368</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45935.864342245368</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45935.864342245368</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45935.864342245368</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45935.864342245368</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45935.864342245368</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45935.864342245368</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45935.864342245368</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45935.864342245368</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45935.864342245368</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45935.864342245368</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45935.864342245368</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45935.864342245368</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45935.864342245368</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45935.864342245368</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45935.864342245368</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45935.864342245368</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45935.864342245368</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45935.864342245368</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45935.864342245368</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45935.864342245368</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45935.864342245368</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45935.864342245368</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45935.864342245368</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45935.864342245368</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45935.864342245368</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45935.864342245368</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45935.864342245368</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45935.864342245368</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45935.864342245368</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45935.864342245368</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45935.864342245368</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45935.864342245368</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45935.864342245368</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45935.864342245368</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45935.864342245368</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45935.864342245368</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45935.864342245368</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45935.864342245368</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45935.864342245368</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45935.864342245368</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45935.864342245368</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45935.864342245368</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45935.864342245368</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45935.864342245368</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45935.864342245368</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45935.864342245368</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45935.864342245368</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45935.864342245368</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45935.864342245368</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45935.864342245368</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45935.864342245368</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45935.864342245368</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45935.864342245368</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45935.864342245368</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45935.864342245368</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45935.864342245368</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45935.864342245368</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45935.864342245368</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45935.864342245368</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45935.864342245368</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45935.864342245368</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45935.864342245368</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45935.864342245368</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45935.864342245368</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45935.864342245368</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45935.864342245368</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45935.864342245368</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45935.864342245368</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45935.864342245368</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45935.864342245368</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45935.864342245368</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45935.864342245368</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45935.864342245368</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45935.864342245368</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45935.864342245368</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45935.864342245368</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45935.864342245368</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45935.864342245368</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45935.864342245368</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45935.864342245368</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45935.864342245368</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45935.864342245368</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45935.864342245368</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45935.864342245368</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45935.864342245368</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45935.864342245368</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45935.864342245368</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45935.864342245368</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45935.864342245368</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45935.864342245368</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45935.864342245368</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45935.864342245368</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45935.864342245368</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45935.864342245368</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45935.864342245368</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45935.864342245368</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45935.864342245368</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45935.864342245368</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45935.864342245368</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45935.864342245368</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45935.864342245368</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45935.864342245368</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45935.864342245368</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45935.864342245368</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45935.864342245368</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45935.864342245368</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45935.864342245368</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45935.864342245368</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45935.864342245368</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45935.864342245368</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45935.864342245368</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45935.864342245368</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45935.864342245368</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45935.864342245368</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45935.864342245368</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45935.864342245368</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45935.864342245368</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45935.864342245368</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45935.864342245368</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45935.864342245368</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45935.864342245368</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45935.864342245368</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45935.864342245368</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45935.864342245368</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45935.864342245368</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45935.864342245368</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45935.864342245368</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45935.864342245368</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45935.864342245368</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45935.864342245368</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45935.864342245368</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45935.864342245368</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45935.864342245368</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45935.864342245368</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45935.864342245368</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45935.864342245368</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45935.864342245368</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45935.864342245368</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45935.864342245368</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45935.864342245368</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45935.864342245368</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45935.864342245368</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45935.864342245368</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45935.864342245368</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45935.864342245368</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45935.864342245368</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45935.864342245368</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45935.864342245368</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45935.864342245368</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45935.864342245368</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45935.864342245368</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45935.864342245368</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45935.864342245368</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45935.864342245368</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45935.864342245368</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45935.864342245368</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45935.864342245368</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45935.864342245368</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45935.864342245368</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45935.864342245368</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45935.864342245368</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45935.864342245368</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45935.864342245368</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45935.864342245368</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45935.864342245368</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45935.864342245368</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45935.864342245368</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45935.864342245368</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45935.864342245368</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45935.864342245368</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45935.864342245368</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45935.864342245368</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45935.864342245368</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45935.864342245368</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45935.864342245368</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45935.864342245368</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45935.864342245368</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45935.864342245368</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45935.864342245368</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45935.864342245368</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45935.864342245368</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45935.864342245368</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45935.864342245368</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45935.864342245368</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45935.864342245368</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45935.864342245368</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45935.864342245368</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45935.864342245368</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45935.864342245368</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45935.864342245368</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45935.864342245368</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45935.864342245368</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45935.864342245368</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45935.864342245368</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45935.864342245368</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45935.864342245368</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45935.864342245368</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45935.864342245368</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45935.864342245368</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45935.864342245368</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45935.864342245368</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45935.864342245368</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45935.864342245368</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45935.864342245368</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45935.864342245368</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45935.864342245368</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45935.864342245368</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45935.864342245368</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45935.864342245368</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45935.864342245368</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45935.864342245368</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45935.864342245368</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45935.864342245368</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45935.864342245368</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45935.864342245368</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45935.864342245368</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45935.864342245368</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45935.864342245368</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45935.864342245368</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45935.864342245368</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45935.864342245368</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45935.864342245368</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45935.864342245368</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45935.864342245368</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45935.864342245368</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45935.864342245368</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45935.864342245368</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45935.864342245368</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45935.864342245368</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45935.864342245368</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45935.864342245368</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45935.864342245368</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45935.864342245368</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45935.864342245368</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45935.864342245368</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45935.864342245368</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45935.864342245368</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45935.864342245368</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45935.864342245368</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45935.864342245368</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45935.864342245368</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45935.864342245368</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45935.864342245368</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45935.864342245368</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45935.864342245368</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45935.864342245368</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45935.864342245368</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45935.864342245368</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45935.864342245368</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45935.864342245368</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45935.864342245368</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45935.864342245368</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45935.864342245368</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45935.864342245368</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45935.864342245368</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45935.864342245368</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45935.864342245368</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45935.864342245368</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45935.864342245368</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45935.864342245368</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45935.864342245368</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45935.864342245368</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232.38362453703303</v>
      </c>
      <c r="H2" s="113">
        <v>45703.474768518521</v>
      </c>
      <c r="I2" s="110" t="str">
        <f>IFERROR(VLOOKUP(D2,DB!A:F,6,0),"")</f>
        <v>SCECO</v>
      </c>
      <c r="J2" s="110" t="str">
        <f>IFERROR(VLOOKUP(D2,DB!A:G,7,0),"")</f>
        <v>Dead</v>
      </c>
      <c r="K2" s="115" t="s">
        <v>39059</v>
      </c>
      <c r="L2" s="107" t="str">
        <f>IFERROR(VLOOKUP(D2,DB!A:I,9,0),"")</f>
        <v>Latis</v>
      </c>
    </row>
    <row r="3" spans="1:16" ht="23.25" customHeight="1">
      <c r="A3" s="110" t="s">
        <v>39060</v>
      </c>
      <c r="B3" s="110" t="str">
        <f>IFERROR(VLOOKUP(D3,DB!A:K,11,0),"")</f>
        <v>R4</v>
      </c>
      <c r="C3" s="111">
        <v>2</v>
      </c>
      <c r="D3" s="107" t="s">
        <v>25891</v>
      </c>
      <c r="E3" s="112" t="s">
        <v>38964</v>
      </c>
      <c r="F3" s="113">
        <v>45935.156944444447</v>
      </c>
      <c r="G3" s="114">
        <f ca="1">IFERROR(NOW()-F3,"")</f>
        <v>0.70739768518251367</v>
      </c>
      <c r="H3" s="113">
        <v>45935.07104166667</v>
      </c>
      <c r="I3" s="110" t="str">
        <f>IFERROR(VLOOKUP(D3,DB!A:F,6,0),"")</f>
        <v>Generator-SG</v>
      </c>
      <c r="J3" s="110" t="str">
        <f>IFERROR(VLOOKUP(D3,DB!A:G,7,0),"")</f>
        <v>Good</v>
      </c>
      <c r="K3" s="115" t="s">
        <v>39061</v>
      </c>
      <c r="L3" s="107" t="str">
        <f>IFERROR(VLOOKUP(D3,DB!A:I,9,0),"")</f>
        <v>Latis</v>
      </c>
    </row>
    <row r="4" spans="1:16" ht="15" customHeight="1">
      <c r="A4" s="110"/>
      <c r="B4" s="110" t="str">
        <f>IFERROR(VLOOKUP(D4,DB!A:K,11,0),"")</f>
        <v/>
      </c>
      <c r="C4" s="111"/>
      <c r="D4" s="107"/>
      <c r="E4" s="112"/>
      <c r="F4" s="113"/>
      <c r="G4" s="114">
        <f ca="1">IFERROR(NOW()-F4,"")</f>
        <v>45935.864342129629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ca="1">IFERROR(NOW()-F5,"")</f>
        <v>45935.864342129629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ca="1">IFERROR(NOW()-F6,"")</f>
        <v>45935.864342129629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45935.864342129629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45935.864342129629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45935.864342129629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45935.864342129629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45935.864342129629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45935.864342129629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45935.864342129629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45935.864342129629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45935.864342129629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45935.864342129629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45935.864342129629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45935.864342129629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45935.864342129629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45935.864342129629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45935.864342129629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45935.864342129629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45935.864342129629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45935.864342129629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45935.864342129629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45935.864342129629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45935.864342129629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45935.864342129629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45935.864342129629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45935.864342129629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45935.864342129629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45935.864342129629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45935.864342129629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45935.864342129629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45935.864342129629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45935.864342129629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45935.864342129629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45935.864342129629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45935.864342129629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45935.864342129629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45935.864342129629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45935.864342129629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45935.864342129629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45935.864342129629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45935.864342129629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45935.864342129629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45935.864342129629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45935.864342129629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45935.864342129629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45935.864342129629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45935.864342129629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45935.864342129629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45935.864342129629</v>
      </c>
      <c r="H53" s="113"/>
      <c r="I53" s="110" t="str">
        <f>IFERROR(VLOOKUP(D53,DB!A:F,6,0),"")</f>
        <v/>
      </c>
      <c r="J53" s="110" t="str">
        <f>IFERROR(VLOOKUP(D53,DB!A:G,7,0),"")</f>
        <v/>
      </c>
      <c r="K53" s="115"/>
      <c r="L53" s="107" t="str">
        <f>IFERROR(VLOOKUP(D53,DB!A:I,9,0),"")</f>
        <v/>
      </c>
    </row>
  </sheetData>
  <dataValidations count="2">
    <dataValidation allowBlank="1" showInputMessage="1" showErrorMessage="1" sqref="E1" xr:uid="{A4F81451-56CC-4543-9497-104C4E44EE4B}"/>
    <dataValidation type="list" allowBlank="1" showInputMessage="1" showErrorMessage="1" sqref="E2:E5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3"/>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39062</v>
      </c>
      <c r="B2" s="37" t="str">
        <f>IFERROR(VLOOKUP(D2,DB!A:K,11,0),"")</f>
        <v>R5</v>
      </c>
      <c r="C2" s="37">
        <v>3</v>
      </c>
      <c r="D2" s="37" t="s">
        <v>36000</v>
      </c>
      <c r="E2" s="37" t="s">
        <v>38964</v>
      </c>
      <c r="F2" s="38">
        <v>45891.832060185188</v>
      </c>
      <c r="G2" s="39">
        <f t="shared" ref="G2" ca="1" si="0">IFERROR(NOW()-F2,"-")</f>
        <v>44.032281944440911</v>
      </c>
      <c r="H2" s="38">
        <v>45891.790393518517</v>
      </c>
      <c r="I2" s="37" t="str">
        <f>IFERROR(VLOOKUP(D2,DB!A:F,6,0),"")</f>
        <v>Generator-SG</v>
      </c>
      <c r="J2" s="37" t="str">
        <f>IFERROR(VLOOKUP(D2,DB!A:G,7,0),"")</f>
        <v>Vandalized</v>
      </c>
      <c r="K2" s="37" t="s">
        <v>39063</v>
      </c>
      <c r="L2" s="37" t="str">
        <f>IFERROR(VLOOKUP(D2,DB!A:I,9,0),"")</f>
        <v>Latis</v>
      </c>
      <c r="M2" s="136"/>
    </row>
    <row r="3" spans="1:13" ht="30.75">
      <c r="A3" s="37" t="s">
        <v>39064</v>
      </c>
      <c r="B3" s="37" t="str">
        <f>IFERROR(VLOOKUP(D3,DB!A:K,11,0),"")</f>
        <v>R5</v>
      </c>
      <c r="C3" s="37">
        <v>1</v>
      </c>
      <c r="D3" s="37" t="s">
        <v>31295</v>
      </c>
      <c r="E3" s="37" t="s">
        <v>39043</v>
      </c>
      <c r="F3" s="38">
        <v>45926.188877314817</v>
      </c>
      <c r="G3" s="39">
        <f ca="1">IFERROR(NOW()-F3,"-")</f>
        <v>9.6754648148125852</v>
      </c>
      <c r="H3" s="38">
        <v>45926.158159722225</v>
      </c>
      <c r="I3" s="37" t="str">
        <f>IFERROR(VLOOKUP(D3,DB!A:F,6,0),"")</f>
        <v>SCECO</v>
      </c>
      <c r="J3" s="37" t="str">
        <f>IFERROR(VLOOKUP(D3,DB!A:G,7,0),"")</f>
        <v>Good</v>
      </c>
      <c r="K3" s="37" t="s">
        <v>39065</v>
      </c>
      <c r="L3" s="37" t="str">
        <f>IFERROR(VLOOKUP(D3,DB!A:I,9,0),"")</f>
        <v>Latis</v>
      </c>
      <c r="M3" s="136"/>
    </row>
    <row r="4" spans="1:13" ht="15">
      <c r="A4" s="37" t="s">
        <v>39066</v>
      </c>
      <c r="B4" s="37" t="str">
        <f>IFERROR(VLOOKUP(D4,DB!A:K,11,0),"")</f>
        <v>R5</v>
      </c>
      <c r="C4" s="37">
        <v>1</v>
      </c>
      <c r="D4" s="137" t="s">
        <v>35025</v>
      </c>
      <c r="E4" s="37" t="s">
        <v>38964</v>
      </c>
      <c r="F4" s="38">
        <v>45935.827650462961</v>
      </c>
      <c r="G4" s="39">
        <f ca="1">IFERROR(NOW()-F4,"-")</f>
        <v>3.6691666668048128E-2</v>
      </c>
      <c r="H4" s="38">
        <v>45935.821863425925</v>
      </c>
      <c r="I4" s="37" t="str">
        <f>IFERROR(VLOOKUP(D4,DB!A:F,6,0),"")</f>
        <v>Generator-SG</v>
      </c>
      <c r="J4" s="37" t="str">
        <f>IFERROR(VLOOKUP(D4,DB!A:G,7,0),"")</f>
        <v>Vandalized</v>
      </c>
      <c r="K4" s="37" t="s">
        <v>39067</v>
      </c>
      <c r="L4" s="37" t="str">
        <f>IFERROR(VLOOKUP(D4,DB!A:I,9,0),"")</f>
        <v>Latis</v>
      </c>
      <c r="M4" s="136"/>
    </row>
    <row r="5" spans="1:13" ht="15">
      <c r="A5" s="37" t="s">
        <v>39068</v>
      </c>
      <c r="B5" s="37" t="str">
        <f>IFERROR(VLOOKUP(D5,DB!A:K,11,0),"")</f>
        <v>R5</v>
      </c>
      <c r="C5" s="37">
        <v>2</v>
      </c>
      <c r="D5" s="137" t="s">
        <v>31780</v>
      </c>
      <c r="E5" s="37" t="s">
        <v>38964</v>
      </c>
      <c r="F5" s="38">
        <v>45935.843715277777</v>
      </c>
      <c r="G5" s="39">
        <f ca="1">IFERROR(NOW()-F5,"-")</f>
        <v>2.0626851852284744E-2</v>
      </c>
      <c r="H5" s="38">
        <v>45935.852083333331</v>
      </c>
      <c r="I5" s="37" t="str">
        <f>IFERROR(VLOOKUP(D5,DB!A:F,6,0),"")</f>
        <v>Generator-SG</v>
      </c>
      <c r="J5" s="37" t="str">
        <f>IFERROR(VLOOKUP(D5,DB!A:G,7,0),"")</f>
        <v>Vandalized</v>
      </c>
      <c r="K5" s="37" t="s">
        <v>39069</v>
      </c>
      <c r="L5" s="37" t="str">
        <f>IFERROR(VLOOKUP(D5,DB!A:I,9,0),"")</f>
        <v>Latis</v>
      </c>
      <c r="M5" s="136"/>
    </row>
    <row r="6" spans="1:13" ht="15">
      <c r="A6" s="37"/>
      <c r="B6" s="37" t="str">
        <f>IFERROR(VLOOKUP(D6,DB!A:K,11,0),"")</f>
        <v/>
      </c>
      <c r="C6" s="37"/>
      <c r="D6" s="37"/>
      <c r="E6" s="37"/>
      <c r="F6" s="38"/>
      <c r="G6" s="39">
        <f ca="1">IFERROR(NOW()-F6,"-")</f>
        <v>45935.864342129629</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45935.864342129629</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45935.864342129629</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45935.864342129629</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45935.864342129629</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45935.864342129629</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45935.864342129629</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45935.864342129629</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45935.864342129629</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45935.864342129629</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45935.864342129629</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45935.864342129629</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45935.864342129629</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45935.864342129629</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45935.864342129629</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45935.864342129629</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45935.864342129629</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45935.864342129629</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45935.864342129629</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45935.864342129629</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45935.864342129629</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45935.864342129629</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45935.864342129629</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45935.864342129629</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45935.864342129629</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45935.864342129629</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45935.864342129629</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45935.864342129629</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45935.864342129629</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45935.864342129629</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45935.864342129629</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45935.864342129629</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45935.864342129629</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45935.864342129629</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45935.864342129629</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45935.864342129629</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45935.864342129629</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45935.864342129629</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45935.864342129629</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45935.864342129629</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45935.864342129629</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45935.864342129629</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45935.864342129629</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45935.864342129629</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45935.864342129629</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45935.864342129629</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45935.864342129629</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45935.864342129629</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45935.864342129629</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45935.864342129629</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45935.864342129629</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45935.864342129629</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45935.864342129629</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45935.864342129629</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45935.864342129629</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45935.864342129629</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45935.864342129629</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45935.864342129629</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45935.864342129629</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45935.864342129629</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45935.864342129629</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45935.864342129629</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45935.864342129629</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45935.864342129629</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45935.864342129629</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45935.864342129629</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45935.864342129629</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45935.864342129629</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45935.864342129629</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45935.864342129629</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45935.864342129629</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45935.864342129629</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45935.864342129629</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45935.864342129629</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45935.864342129629</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45935.864342129629</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45935.864342129629</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45935.864342129629</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45935.864342129629</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45935.864342129629</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45935.864342129629</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45935.864342129629</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45935.864342129629</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45935.864342129629</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45935.864342129629</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45935.864342129629</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45935.864342129629</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45935.864342129629</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45935.864342129629</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45935.864342129629</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45935.864342129629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45935.864342129629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45935.864342129629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45935.864342129629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45935.864342129629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45935.864342129629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45935.864342129629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45935.864342129629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45935.864342129629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45935.864342129629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45935.864342129629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45935.864342129629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45935.864342129629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45935.864342129629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45935.864342129629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45935.864342129629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45935.864342129629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45935.864342129629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45935.864342129629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45935.864342129629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45935.864342129629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45935.864342129629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45935.864342129629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45935.864342129629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45935.864342129629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45935.864342129629</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45935.864342129629</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45935.864342129629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45935.864342129629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45935.864342129629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45935.864342129629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45935.864342129629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45935.864342129629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45935.864342129629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45935.864342129629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45935.864342129629</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45935.864342129629</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45935.864342129629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45935.864342129629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45935.864342129629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45935.864342129629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45935.864342129629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45935.864342129629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45935.864342129629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45935.864342129629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45935.864342129629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45935.864342129629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45935.864342129629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45935.864342129629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45935.864342129629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45935.864342129629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45935.864342129629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45935.864342129629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45935.864342129629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45935.864342129629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45935.864342129629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45935.864342129629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45935.864342129629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45935.864342129629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45935.864342129629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45935.864342129629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45935.864342129629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45935.864342129629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45935.864342129629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45935.864342129629</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45935.864342129629</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45935.864342129629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45935.864342129629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45935.864342129629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45935.864342129629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45935.864342129629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45935.864342129629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45935.864342129629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45935.864342129629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45935.864342129629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45935.864342129629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45935.864342129629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45935.864342129629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45935.864342129629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45935.864342129629</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45935.864342129629</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2" ht="15"/>
    <row r="1383"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1"/>
  <sheetViews>
    <sheetView workbookViewId="0">
      <selection activeCell="A6" sqref="A6:XFD6"/>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39070</v>
      </c>
      <c r="B2" s="120" t="s">
        <v>5398</v>
      </c>
      <c r="C2" s="137">
        <v>1</v>
      </c>
      <c r="D2" s="120" t="s">
        <v>34463</v>
      </c>
      <c r="E2" s="137" t="s">
        <v>39071</v>
      </c>
      <c r="F2" s="138">
        <v>45926.772847222222</v>
      </c>
      <c r="G2" s="89">
        <f ca="1">IFERROR(NOW()-F2,"-")</f>
        <v>9.0914949074067408</v>
      </c>
      <c r="H2" s="139">
        <v>45927.449074074102</v>
      </c>
      <c r="I2" s="120" t="str">
        <f>IFERROR(VLOOKUP(D2,DB!A:F,6,0),"")</f>
        <v>SCECO</v>
      </c>
      <c r="J2" s="120" t="str">
        <f>IFERROR(VLOOKUP(D2,DB!A:G,7,0),"")</f>
        <v>Weak</v>
      </c>
      <c r="K2" s="137" t="s">
        <v>39072</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45935.864342129629</v>
      </c>
      <c r="H3" s="139">
        <v>45927.987534722219</v>
      </c>
      <c r="I3" s="120" t="str">
        <f>IFERROR(VLOOKUP(D3,DB!A:F,6,0),"")</f>
        <v>SCECO</v>
      </c>
      <c r="J3" s="120" t="str">
        <f>IFERROR(VLOOKUP(D3,DB!A:G,7,0),"")</f>
        <v>Vandalized</v>
      </c>
      <c r="K3" s="137" t="s">
        <v>39073</v>
      </c>
      <c r="L3" s="126" t="str">
        <f>IFERROR(VLOOKUP(D3,DB!A:I,9,0),"")</f>
        <v>Latis</v>
      </c>
    </row>
    <row r="4" spans="1:16383" ht="31.5" customHeight="1">
      <c r="A4" s="137" t="s">
        <v>39074</v>
      </c>
      <c r="B4" s="120" t="s">
        <v>5398</v>
      </c>
      <c r="C4" s="137">
        <v>1</v>
      </c>
      <c r="D4" s="120" t="s">
        <v>32861</v>
      </c>
      <c r="E4" s="137" t="s">
        <v>39071</v>
      </c>
      <c r="F4" s="138">
        <v>45933.880972222221</v>
      </c>
      <c r="G4" s="89">
        <f ca="1">IFERROR(NOW()-F4,"-")</f>
        <v>1.983369907407905</v>
      </c>
      <c r="H4" s="139">
        <v>45929.455266203702</v>
      </c>
      <c r="I4" s="120" t="str">
        <f>IFERROR(VLOOKUP(D4,DB!A:F,6,0),"")</f>
        <v>SCECO</v>
      </c>
      <c r="J4" s="120" t="str">
        <f>IFERROR(VLOOKUP(D4,DB!A:G,7,0),"")</f>
        <v>In progress</v>
      </c>
      <c r="K4" s="137" t="s">
        <v>39072</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39075</v>
      </c>
      <c r="B5" s="120" t="s">
        <v>5398</v>
      </c>
      <c r="C5" s="137">
        <v>1</v>
      </c>
      <c r="D5" s="120" t="s">
        <v>33408</v>
      </c>
      <c r="E5" s="137" t="s">
        <v>38964</v>
      </c>
      <c r="F5" s="138">
        <v>45934.942245370374</v>
      </c>
      <c r="G5" s="89">
        <f ca="1">IFERROR(NOW()-F5,"-")</f>
        <v>0.92209675925550982</v>
      </c>
      <c r="H5" s="139">
        <v>45934.470231481479</v>
      </c>
      <c r="I5" s="120" t="str">
        <f>IFERROR(VLOOKUP(D5,DB!A:F,6,0),"")</f>
        <v>SCECO</v>
      </c>
      <c r="J5" s="120" t="str">
        <f>IFERROR(VLOOKUP(D5,DB!A:G,7,0),"")</f>
        <v>Dead</v>
      </c>
      <c r="K5" s="137" t="s">
        <v>39072</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c r="B6" s="120" t="str">
        <f>IFERROR(VLOOKUP(D6,DB!A:K,11,0),"")</f>
        <v/>
      </c>
      <c r="C6" s="122"/>
      <c r="D6" s="120"/>
      <c r="E6" s="123"/>
      <c r="F6" s="124"/>
      <c r="G6" s="89">
        <f ca="1">IFERROR(NOW()-F6,"-")</f>
        <v>45935.864342129629</v>
      </c>
      <c r="H6" s="124"/>
      <c r="I6" s="120" t="str">
        <f>IFERROR(VLOOKUP(D6,DB!A:F,6,0),"")</f>
        <v/>
      </c>
      <c r="J6" s="120" t="str">
        <f>IFERROR(VLOOKUP(D6,DB!A:G,7,0),"")</f>
        <v/>
      </c>
      <c r="K6" s="125"/>
      <c r="L6" s="126" t="str">
        <f>IFERROR(VLOOKUP(D6,DB!A:I,9,0),"")</f>
        <v/>
      </c>
    </row>
    <row r="7" spans="1:16383" ht="31.5" customHeight="1">
      <c r="A7" s="121"/>
      <c r="B7" s="120" t="str">
        <f>IFERROR(VLOOKUP(D7,DB!A:K,11,0),"")</f>
        <v/>
      </c>
      <c r="C7" s="122"/>
      <c r="D7" s="120"/>
      <c r="E7" s="123"/>
      <c r="F7" s="124"/>
      <c r="G7" s="89">
        <f ca="1">IFERROR(NOW()-F7,"-")</f>
        <v>45935.864342129629</v>
      </c>
      <c r="H7" s="124"/>
      <c r="I7" s="120" t="str">
        <f>IFERROR(VLOOKUP(D7,DB!A:F,6,0),"")</f>
        <v/>
      </c>
      <c r="J7" s="120" t="str">
        <f>IFERROR(VLOOKUP(D7,DB!A:G,7,0),"")</f>
        <v/>
      </c>
      <c r="K7" s="125"/>
      <c r="L7" s="126" t="str">
        <f>IFERROR(VLOOKUP(D7,DB!A:I,9,0),"")</f>
        <v/>
      </c>
    </row>
    <row r="8" spans="1:16383" ht="31.5" customHeight="1">
      <c r="A8" s="121"/>
      <c r="B8" s="120" t="str">
        <f>IFERROR(VLOOKUP(D8,DB!A:K,11,0),"")</f>
        <v/>
      </c>
      <c r="C8" s="122"/>
      <c r="D8" s="120"/>
      <c r="E8" s="123"/>
      <c r="F8" s="124"/>
      <c r="G8" s="89">
        <f ca="1">IFERROR(NOW()-F8,"-")</f>
        <v>45935.864342129629</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45935.864342129629</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45935.864342129629</v>
      </c>
      <c r="H10" s="124"/>
      <c r="I10" s="120" t="str">
        <f>IFERROR(VLOOKUP(D10,DB!A:F,6,0),"")</f>
        <v/>
      </c>
      <c r="J10" s="119"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45935.864342129629</v>
      </c>
      <c r="H11" s="124"/>
      <c r="I11" s="120" t="str">
        <f>IFERROR(VLOOKUP(D11,DB!A:F,6,0),"")</f>
        <v/>
      </c>
      <c r="J11" s="119" t="str">
        <f>IFERROR(VLOOKUP(D11,DB!A:G,7,0),"")</f>
        <v/>
      </c>
      <c r="K11" s="125"/>
      <c r="L11" s="126" t="str">
        <f>IFERROR(VLOOKUP(D11,DB!A:I,9,0),"")</f>
        <v/>
      </c>
    </row>
    <row r="12" spans="1:16383" ht="31.5" customHeight="1">
      <c r="A12" s="121"/>
      <c r="B12" s="120" t="str">
        <f>IFERROR(VLOOKUP(D12,DB!A:K,11,0),"")</f>
        <v/>
      </c>
      <c r="C12" s="122"/>
      <c r="D12" s="141"/>
      <c r="E12" s="123"/>
      <c r="F12" s="124"/>
      <c r="G12" s="89">
        <f ca="1">IFERROR(NOW()-F12,"-")</f>
        <v>45935.864342129629</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45935.864342129629</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45935.864342129629</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45935.864342129629</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45935.864342129629</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45935.864342129629</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45935.864342129629</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45935.864342129629</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45935.864342129629</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45935.864342129629</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45935.864342129629</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45935.864342129629</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45935.864342129629</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45935.864342129629</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45935.864342129629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45935.864342129629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45935.864342129629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45935.864342129629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45935.864342129629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45935.864342129629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45935.864342129629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45935.864342129629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45935.864342129629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45935.864342129629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45935.864342129629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45935.864342129629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45935.864342129629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45935.864342129629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45935.864342129629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45935.864342129629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45935.864342129629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45935.864342129629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45935.864342129629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45935.864342129629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45935.864342129629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45935.864342129629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45935.864342129629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45935.864342129629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45935.864342129629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45935.864342129629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45935.864342129629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45935.864342129629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45935.864342129629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45935.864342129629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45935.864342129629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45935.864342129629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45935.864342129629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45935.864342129629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45935.864342129629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45935.864342129629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45935.864342129629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45935.864342129629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45935.864342129629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45935.864342129629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45935.864342129629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45935.864342129629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45935.864342129629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45935.864342129629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45935.864342129629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45935.864342129629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45935.864342129629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45935.864342129629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45935.864342129629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45935.864342129629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45935.864342129629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45935.864342129629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45935.864342129629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45935.864342129629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45935.864342129629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45935.864342129629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45935.864342129629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45935.864342129629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45935.864342129629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45935.864342129629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45935.864342129629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45935.864342129629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45935.864342129629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45935.864342129629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45935.864342129629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45935.864342129629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45935.864342129629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45935.864342129629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45935.864342129629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45935.864342129629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45935.864342129629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45935.864342129629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45935.864342129629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45935.864342129629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45935.864342129629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45935.864342129629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45935.864342129629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45935.864342129629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45935.864342129629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45935.864342129629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45935.864342129629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45935.864342129629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45935.864342129629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45935.864342129629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45935.864342129629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45935.864342129629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45935.864342129629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45935.864342129629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45935.864342129629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45935.864342129629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45935.864342129629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45935.864342129629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45935.864342129629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45935.864342129629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45935.864342129629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45935.864342129629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45935.864342129629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45935.864342129629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45935.864342129629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45935.864342129629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45935.864342129629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45935.864342129629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45935.864342129629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45935.864342129629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45935.864342129629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45935.864342129629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45935.864342129629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45935.864342129629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45935.864342129629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45935.864342129629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45935.864342129629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45935.864342129629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45935.864342129629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45935.864342129629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45935.864342129629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45935.864342129629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45935.864342129629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45935.864342129629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45935.864342129629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45935.864342129629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45935.864342129629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45935.864342129629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45935.864342129629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45935.864342129629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45935.864342129629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45935.864342129629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45935.864342129629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45935.864342129629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45935.864342129629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45935.864342129629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45935.864342129629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45935.864342129629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45935.864342129629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45935.864342129629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45935.864342129629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45935.864342129629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45935.864342129629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45935.864342129629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45935.864342129629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45935.864342129629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45935.864342129629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45935.864342129629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45935.864342129629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45935.864342129629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45935.864342129629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45935.864342129629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45935.864342129629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45935.864342129629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45935.864342129629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45935.864342129629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45935.864342129629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45935.864342129629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45935.864342129629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45935.864342129629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45935.864342129629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45935.864342129629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45935.864342129629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45935.864342129629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45935.864342129629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45935.864342129629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45935.864342129629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45935.864342129629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45935.864342129629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45935.864342129629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45935.864342129629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45935.864342129629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45935.864342129629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45935.864342129629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45935.864342129629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45935.864342129629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45935.864342129629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45935.864342129629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45935.864342129629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45935.864342129629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45935.864342129629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45935.864342129629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45935.864342129629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45935.864342129629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45935.864342129629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45935.864342129629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45935.864342129629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45935.864342129629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45935.864342129629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45935.864342129629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45935.864342129629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45935.864342129629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45935.864342129629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45935.864342129629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45935.864342129629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45935.864342129629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45935.864342129629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45935.864342129629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45935.864342129629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45935.864342129629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45935.864342129629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45935.864342129629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45935.864342129629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45935.864342129629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45935.864342129629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45935.864342129629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45935.864342129629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45935.864342129629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45935.864342129629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45935.864342129629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45935.864342129629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45935.864342129629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45935.864342129629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45935.864342129629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45935.864342129629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45935.864342129629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45935.864342129629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45935.864342129629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45935.864342129629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45935.864342129629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45935.864342129629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45935.864342129629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45935.864342129629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45935.864342129629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45935.864342129629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45935.864342129629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45935.864342129629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45935.864342129629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45935.864342129629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45935.864342129629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45935.864342129629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45935.864342129629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45935.864342129629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45935.864342129629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45935.864342129629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45935.864342129629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45935.864342129629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45935.864342129629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45935.864342129629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45935.864342129629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45935.864342129629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45935.864342129629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45935.864342129629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45935.864342129629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45935.864342129629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45935.864342129629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45935.864342129629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45935.864342129629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45935.864342129629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45935.864342129629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45935.864342129629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45935.864342129629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45935.864342129629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45935.864342129629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45935.864342129629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45935.864342129629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45935.864342129629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45935.864342129629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45935.864342129629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45935.864342129629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45935.864342129629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45935.864342129629</v>
      </c>
      <c r="H281" s="124"/>
      <c r="I281" s="120" t="str">
        <f>IFERROR(VLOOKUP(D281,DB!A:F,6,0),"")</f>
        <v/>
      </c>
      <c r="J281" s="119" t="str">
        <f>IFERROR(VLOOKUP(D281,DB!A:G,7,0),"")</f>
        <v/>
      </c>
      <c r="K281" s="125"/>
      <c r="L281" s="126" t="str">
        <f>IFERROR(VLOOKUP(D281,DB!A:I,9,0),"")</f>
        <v/>
      </c>
    </row>
  </sheetData>
  <dataValidations count="2">
    <dataValidation allowBlank="1" showInputMessage="1" showErrorMessage="1" sqref="E1" xr:uid="{380493DB-286A-4683-AF55-C78F04945A49}"/>
    <dataValidation type="list" allowBlank="1" showInputMessage="1" showErrorMessage="1" sqref="E3 E5 E6:E28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2025-10-05T17:47:19Z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