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053" documentId="13_ncr:1_{F6CB121F-512D-4AA6-A0C1-0FB36C537598}" xr6:coauthVersionLast="47" xr6:coauthVersionMax="47" xr10:uidLastSave="{C4CE87AA-3E40-403D-A720-FB644B3605B7}"/>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<sst xmlns="http://schemas.openxmlformats.org/spreadsheetml/2006/main" count="178577" uniqueCount="39074">
  <si>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</si>
  <si>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</si>
  <si>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</si>
  <si>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</si>
  <si>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</si>
  <si>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</si>
  <si>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</si>
  <si>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</si>
  <si>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</si>
  <si>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</si>
  <si>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</si>
  <si>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</si>
  <si>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</si>
  <si>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</si>
  <si>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</si>
  <si>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</si>
  <si>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</si>
  <si>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</si>
  <si>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</si>
  <si>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</si>
  <si>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</si>
  <si>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</si>
  <si>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</si>
  <si>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</si>
  <si>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</si>
  <si>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</si>
  <si>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</si>
  <si>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</si>
  <si>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</si>
  <si>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</si>
  <si>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</si>
  <si>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</si>
  <si>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</si>
  <si>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</si>
  <si>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</si>
  <si>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</si>
  <si>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</si>
  <si>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</si>
  <si>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</si>
  <si>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</si>
  <si>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</si>
  <si>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</si>
  <si>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</si>
  <si>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</si>
  <si>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</si>
  <si>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</si>
  <si>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</si>
  <si>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</si>
  <si>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</si>
  <si>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</si>
  <si>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</si>
  <si>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</si>
  <si>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</si>
  <si>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</si>
  <si>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</si>
  <si>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</si>
  <si>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</si>
  <si>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</si>
  <si>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</si>
  <si>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</si>
  <si>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</si>
  <si>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</si>
  <si>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</si>
  <si>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</si>
  <si>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</si>
  <si>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</si>
  <si>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</si>
  <si>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</si>
  <si>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</si>
  <si>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</si>
  <si>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</si>
  <si>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</si>
  <si>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</si>
  <si>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</si>
  <si>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</si>
  <si>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</si>
  <si>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</si>
  <si>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</si>
  <si>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</si>
  <si>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</si>
  <si>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</si>
  <si>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</si>
  <si>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</si>
  <si>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</si>
  <si>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</si>
  <si>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</si>
  <si>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</si>
  <si>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</si>
  <si>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</si>
  <si>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</si>
  <si>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</si>
  <si>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</si>
  <si>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</si>
  <si>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</si>
  <si>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</si>
  <si>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</si>
  <si>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</si>
  <si>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</si>
  <si>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</si>
  <si>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</si>
  <si>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</si>
  <si>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</si>
  <si>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</si>
  <si>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</si>
  <si>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</si>
  <si>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</si>
  <si>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</si>
  <si>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</si>
  <si>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</si>
  <si>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</si>
  <si>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</si>
  <si>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</si>
  <si>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</si>
  <si>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</si>
  <si>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</si>
  <si>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</si>
  <si>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</si>
  <si>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</si>
  <si>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</si>
  <si>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</si>
  <si>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</si>
  <si>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</si>
  <si>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</si>
  <si>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</si>
  <si>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</si>
  <si>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</si>
  <si>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</si>
  <si>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</si>
  <si>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</si>
  <si>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</si>
  <si>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</si>
  <si>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</si>
  <si>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</si>
  <si>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</si>
  <si>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</si>
  <si>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</si>
  <si>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</si>
  <si>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</si>
  <si>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</si>
  <si>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</si>
  <si>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</si>
  <si>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</si>
  <si>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</si>
  <si>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</si>
  <si>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</si>
  <si>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</si>
  <si>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</si>
  <si>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</si>
  <si>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</si>
  <si>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</si>
  <si>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</si>
  <si>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</si>
  <si>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</si>
  <si>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</si>
  <si>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</si>
  <si>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</si>
  <si>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</si>
  <si>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</si>
  <si>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</si>
  <si>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</si>
  <si>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</si>
  <si>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</si>
  <si>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</si>
  <si>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</si>
  <si>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</si>
  <si>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</si>
  <si>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</si>
  <si>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</si>
  <si>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</si>
  <si>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</si>
  <si>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</si>
  <si>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</si>
  <si>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</si>
  <si>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</si>
  <si>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</si>
  <si>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</si>
  <si>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</si>
  <si>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</si>
  <si>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</si>
  <si>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</si>
  <si>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</si>
  <si>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</si>
  <si>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</si>
  <si>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</si>
  <si>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</si>
  <si>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</si>
  <si>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</si>
  <si>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</si>
  <si>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</si>
  <si>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</si>
  <si>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</si>
  <si>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</si>
  <si>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</si>
  <si>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</si>
  <si>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</si>
  <si>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</si>
  <si>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</si>
  <si>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</si>
  <si>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</si>
  <si>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</si>
  <si>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</si>
  <si>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</si>
  <si>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</si>
  <si>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</si>
  <si>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</si>
  <si>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</si>
  <si>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</si>
  <si>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</si>
  <si>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</si>
  <si>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</si>
  <si>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</si>
  <si>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</si>
  <si>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</si>
  <si>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</si>
  <si>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</si>
  <si>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</si>
  <si>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</si>
  <si>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</si>
  <si>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</si>
  <si>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</si>
  <si>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</si>
  <si>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</si>
  <si>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</si>
  <si>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</si>
  <si>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</si>
  <si>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</si>
  <si>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</si>
  <si>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</si>
  <si>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</si>
  <si>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</si>
  <si>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</si>
  <si>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</si>
  <si>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</si>
  <si>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</si>
  <si>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</si>
  <si>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</si>
  <si>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</si>
  <si>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</si>
  <si>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</si>
  <si>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</si>
  <si>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</si>
  <si>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</si>
  <si>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</si>
  <si>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</si>
  <si>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</si>
  <si>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</si>
  <si>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</si>
  <si>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</si>
  <si>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</si>
  <si>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</si>
  <si>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</si>
  <si>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</si>
  <si>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</si>
  <si>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</si>
  <si>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</si>
  <si>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</si>
  <si>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</si>
  <si>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</si>
  <si>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</si>
  <si>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</si>
  <si>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</si>
  <si>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</si>
  <si>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</si>
  <si>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</si>
  <si>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</si>
  <si>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</si>
  <si>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</si>
  <si>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</si>
  <si>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</si>
  <si>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</si>
  <si>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</si>
  <si>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</si>
  <si>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</si>
  <si>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</si>
  <si>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</si>
  <si>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</si>
  <si>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</si>
  <si>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</si>
  <si>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</si>
  <si>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</si>
  <si>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</si>
  <si>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</si>
  <si>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</si>
  <si>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</si>
  <si>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</si>
  <si>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</si>
  <si>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</si>
  <si>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</si>
  <si>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</si>
  <si>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</si>
  <si>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</si>
  <si>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</si>
  <si>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</si>
  <si>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</si>
  <si>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</si>
  <si>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</si>
  <si>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</si>
  <si>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</si>
  <si>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</si>
  <si>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</si>
  <si>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</si>
  <si>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</si>
  <si>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</si>
  <si>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</si>
  <si>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</si>
  <si>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</si>
  <si>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</si>
  <si>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</si>
  <si>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</si>
  <si>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</si>
  <si>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</si>
  <si>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</si>
  <si>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</si>
  <si>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</si>
  <si>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</si>
  <si>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</si>
  <si>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</si>
  <si>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</si>
  <si>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</si>
  <si>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</si>
  <si>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</si>
  <si>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</si>
  <si>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</si>
  <si>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</si>
  <si>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</si>
  <si>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</si>
  <si>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</si>
  <si>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</si>
  <si>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</si>
  <si>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</si>
  <si>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</si>
  <si>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</si>
  <si>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</si>
  <si>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</si>
  <si>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</si>
  <si>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</si>
  <si>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</si>
  <si>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</si>
  <si>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</si>
  <si>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</si>
  <si>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</si>
  <si>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</si>
  <si>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</si>
  <si>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</si>
  <si>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</si>
  <si>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</si>
  <si>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</si>
  <si>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</si>
  <si>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</si>
  <si>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</si>
  <si>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</si>
  <si>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</si>
  <si>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</si>
  <si>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</si>
  <si>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</si>
  <si>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</si>
  <si>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</si>
  <si>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</si>
  <si>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</si>
  <si>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</si>
  <si>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</si>
  <si>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</si>
  <si>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</si>
  <si>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</si>
  <si>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</si>
  <si>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</si>
  <si>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</si>
  <si>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</si>
  <si>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</si>
  <si>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</si>
  <si>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</si>
  <si>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</si>
  <si>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</si>
  <si>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</si>
  <si>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</si>
  <si>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</si>
  <si>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</si>
  <si>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</si>
  <si>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</si>
  <si>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</si>
  <si>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</si>
  <si>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</si>
  <si>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</si>
  <si>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</si>
  <si>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</si>
  <si>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</si>
  <si>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</si>
  <si>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</si>
  <si>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</si>
  <si>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</si>
  <si>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</si>
  <si>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</si>
  <si>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</si>
  <si>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</si>
  <si>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</si>
  <si>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</si>
  <si>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</si>
  <si>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</si>
  <si>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</si>
  <si>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</si>
  <si>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</si>
  <si>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</si>
  <si>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</si>
  <si>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</si>
  <si>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</si>
  <si>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</si>
  <si>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</si>
  <si>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</si>
  <si>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</si>
  <si>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</si>
  <si>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</si>
  <si>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</si>
  <si>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</si>
  <si>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</si>
  <si>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</si>
  <si>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</si>
  <si>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</si>
  <si>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</si>
  <si>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</si>
  <si>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</si>
  <si>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</si>
  <si>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</si>
  <si>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</si>
  <si>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</si>
  <si>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</si>
  <si>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</si>
  <si>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</si>
  <si>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</si>
  <si>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</si>
  <si>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</si>
  <si>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</si>
  <si>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</si>
  <si>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</si>
  <si>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</si>
  <si>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</si>
  <si>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</si>
  <si>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</si>
  <si>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</si>
  <si>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</si>
  <si>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</si>
  <si>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</si>
  <si>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</si>
  <si>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</si>
  <si>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</si>
  <si>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</si>
  <si>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</si>
  <si>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</si>
  <si>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</si>
  <si>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</si>
  <si>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</si>
  <si>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</si>
  <si>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</si>
  <si>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</si>
  <si>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</si>
  <si>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</si>
  <si>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</si>
  <si>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</si>
  <si>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</si>
  <si>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</si>
  <si>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</si>
  <si>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</si>
  <si>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</si>
  <si>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</si>
  <si>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</si>
  <si>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</si>
  <si>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</si>
  <si>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</si>
  <si>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</si>
  <si>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</si>
  <si>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</si>
  <si>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</si>
  <si>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</si>
  <si>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</si>
  <si>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</si>
  <si>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</si>
  <si>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</si>
  <si>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</si>
  <si>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</si>
  <si>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</si>
  <si>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</si>
  <si>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</si>
  <si>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</si>
  <si>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</si>
  <si>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</si>
  <si>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</si>
  <si>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</si>
  <si>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</si>
  <si>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</si>
  <si>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</si>
  <si>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</si>
  <si>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</si>
  <si>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</si>
  <si>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</si>
  <si>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</si>
  <si>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</si>
  <si>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</si>
  <si>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</si>
  <si>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</si>
  <si>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</si>
  <si>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</si>
  <si>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</si>
  <si>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</si>
  <si>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</si>
  <si>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</si>
  <si>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</si>
  <si>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</si>
  <si>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</si>
  <si>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</si>
  <si>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</si>
  <si>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</si>
  <si>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</si>
  <si>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</si>
  <si>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</si>
  <si>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</si>
  <si>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</si>
  <si>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</si>
  <si>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</si>
  <si>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</si>
  <si>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</si>
  <si>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</si>
  <si>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</si>
  <si>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</si>
  <si>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</si>
  <si>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</si>
  <si>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</si>
  <si>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</si>
  <si>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</si>
  <si>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</si>
  <si>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</si>
  <si>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</si>
  <si>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</si>
  <si>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</si>
  <si>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</si>
  <si>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</si>
  <si>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</si>
  <si>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</si>
  <si>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</si>
  <si>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</si>
  <si>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</si>
  <si>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</si>
  <si>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</si>
  <si>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</si>
  <si>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</si>
  <si>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</si>
  <si>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</si>
  <si>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</si>
  <si>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</si>
  <si>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</si>
  <si>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</si>
  <si>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</si>
  <si>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</si>
  <si>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</si>
  <si>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</si>
  <si>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</si>
  <si>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</si>
  <si>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</si>
  <si>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</si>
  <si>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</si>
  <si>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</si>
  <si>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</si>
  <si>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</si>
  <si>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</si>
  <si>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</si>
  <si>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</si>
  <si>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</si>
  <si>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</si>
  <si>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</si>
  <si>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</si>
  <si>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</si>
  <si>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</si>
  <si>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</si>
  <si>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</si>
  <si>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</si>
  <si>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</si>
  <si>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</si>
  <si>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</si>
  <si>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</si>
  <si>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</si>
  <si>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</si>
  <si>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</si>
  <si>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</si>
  <si>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</si>
  <si>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</si>
  <si>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</si>
  <si>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</si>
  <si>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</si>
  <si>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</si>
  <si>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</si>
  <si>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</si>
  <si>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</si>
  <si>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</si>
  <si>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</si>
  <si>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</si>
  <si>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</si>
  <si>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</si>
  <si>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</si>
  <si>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</si>
  <si>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</si>
  <si>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</si>
  <si>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</si>
  <si>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</si>
  <si>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</si>
  <si>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</si>
  <si>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</si>
  <si>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</si>
  <si>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</si>
  <si>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</si>
  <si>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</si>
  <si>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</si>
  <si>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</si>
  <si>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</si>
  <si>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</si>
  <si>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</si>
  <si>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</si>
  <si>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</si>
  <si>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</si>
  <si>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</si>
  <si>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</si>
  <si>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</si>
  <si>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</si>
  <si>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</si>
  <si>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</si>
  <si>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</si>
  <si>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</si>
  <si>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</si>
  <si>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</si>
  <si>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</si>
  <si>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</si>
  <si>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</si>
  <si>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</si>
  <si>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</si>
  <si>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</si>
  <si>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</si>
  <si>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</si>
  <si>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</si>
  <si>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</si>
  <si>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</si>
  <si>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</si>
  <si>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</si>
  <si>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</si>
  <si>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</si>
  <si>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</si>
  <si>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</si>
  <si>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</si>
  <si>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</si>
  <si>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</si>
  <si>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</si>
  <si>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</si>
  <si>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</si>
  <si>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</si>
  <si>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</si>
  <si>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</si>
  <si>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</si>
  <si>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</si>
  <si>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</si>
  <si>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</si>
  <si>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</si>
  <si>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</si>
  <si>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</si>
  <si>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</si>
  <si>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</si>
  <si>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</si>
  <si>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</si>
  <si>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</si>
  <si>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</si>
  <si>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</si>
  <si>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</si>
  <si>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</si>
  <si>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</si>
  <si>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</si>
  <si>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</si>
  <si>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</si>
  <si>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</si>
  <si>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</si>
  <si>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</si>
  <si>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</si>
  <si>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</si>
  <si>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</si>
  <si>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</si>
  <si>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</si>
  <si>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</si>
  <si>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</si>
  <si>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</si>
  <si>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</si>
  <si>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</si>
  <si>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</si>
  <si>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</si>
  <si>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</si>
  <si>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</si>
  <si>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</si>
  <si>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</si>
  <si>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</si>
  <si>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</si>
  <si>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</si>
  <si>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</si>
  <si>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</si>
  <si>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</si>
  <si>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</si>
  <si>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</si>
  <si>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</si>
  <si>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</si>
  <si>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</si>
  <si>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</si>
  <si>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</si>
  <si>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</si>
  <si>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</si>
  <si>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</si>
  <si>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</si>
  <si>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</si>
  <si>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</si>
  <si>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</si>
  <si>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</si>
  <si>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</si>
  <si>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</si>
  <si>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</si>
  <si>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</si>
  <si>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</si>
  <si>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</si>
  <si>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</si>
  <si>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</si>
  <si>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</si>
  <si>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</si>
  <si>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</si>
  <si>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</si>
  <si>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</si>
  <si>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</si>
  <si>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</si>
  <si>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</si>
  <si>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</si>
  <si>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</si>
  <si>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</si>
  <si>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</si>
  <si>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</si>
  <si>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</si>
  <si>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</si>
  <si>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</si>
  <si>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</si>
  <si>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</si>
  <si>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</si>
  <si>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</si>
  <si>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</si>
  <si>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</si>
  <si>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</si>
  <si>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</si>
  <si>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</si>
  <si>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</si>
  <si>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</si>
  <si>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</si>
  <si>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</si>
  <si>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</si>
  <si>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</si>
  <si>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</si>
  <si>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</si>
  <si>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</si>
  <si>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</si>
  <si>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</si>
  <si>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</si>
  <si>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</si>
  <si>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</si>
  <si>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</si>
  <si>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</si>
  <si>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</si>
  <si>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</si>
  <si>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</si>
  <si>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</si>
  <si>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</si>
  <si>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</si>
  <si>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</si>
  <si>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</si>
  <si>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</si>
  <si>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</si>
  <si>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</si>
  <si>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</si>
  <si>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</si>
  <si>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</si>
  <si>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</si>
  <si>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</si>
  <si>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</si>
  <si>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</si>
  <si>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</si>
  <si>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</si>
  <si>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</si>
  <si>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</si>
  <si>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</si>
  <si>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</si>
  <si>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</si>
  <si>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</si>
  <si>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</si>
  <si>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</si>
  <si>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</si>
  <si>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</si>
  <si>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</si>
  <si>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</si>
  <si>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</si>
  <si>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</si>
  <si>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</si>
  <si>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</si>
  <si>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</si>
  <si>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</si>
  <si>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</si>
  <si>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</si>
  <si>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</si>
  <si>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</si>
  <si>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</si>
  <si>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</si>
  <si>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</si>
  <si>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</si>
  <si>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</si>
  <si>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</si>
  <si>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</si>
  <si>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</si>
  <si>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</si>
  <si>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</si>
  <si>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</si>
  <si>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</si>
  <si>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</si>
  <si>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</si>
  <si>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</si>
  <si>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</si>
  <si>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</si>
  <si>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</si>
  <si>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</si>
  <si>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</si>
  <si>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</si>
  <si>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</si>
  <si>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</si>
  <si>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</si>
  <si>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</si>
  <si>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</si>
  <si>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</si>
  <si>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</si>
  <si>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</si>
  <si>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</si>
  <si>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</si>
  <si>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</si>
  <si>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</si>
  <si>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</si>
  <si>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</si>
  <si>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</si>
  <si>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</si>
  <si>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</si>
  <si>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</si>
  <si>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</si>
  <si>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</si>
  <si>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</si>
  <si>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</si>
  <si>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</si>
  <si>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</si>
  <si>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</si>
  <si>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</si>
  <si>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</si>
  <si>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</si>
  <si>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</si>
  <si>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</si>
  <si>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</si>
  <si>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</si>
  <si>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</si>
  <si>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</si>
  <si>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</si>
  <si>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</si>
  <si>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</si>
  <si>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</si>
  <si>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</si>
  <si>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</si>
  <si>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</si>
  <si>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</si>
  <si>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</si>
  <si>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</si>
  <si>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</si>
  <si>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</si>
  <si>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</si>
  <si>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</si>
  <si>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</si>
  <si>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</si>
  <si>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</si>
  <si>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</si>
  <si>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</si>
  <si>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</si>
  <si>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</si>
  <si>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</si>
  <si>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</si>
  <si>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</si>
  <si>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</si>
  <si>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</si>
  <si>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</si>
  <si>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</si>
  <si>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</si>
  <si>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</si>
  <si>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</si>
  <si>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</si>
  <si>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</si>
  <si>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</si>
  <si>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</si>
  <si>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</si>
  <si>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</si>
  <si>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</si>
  <si>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</si>
  <si>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</si>
  <si>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</si>
  <si>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</si>
  <si>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</si>
  <si>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</si>
  <si>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</si>
  <si>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</si>
  <si>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</si>
  <si>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</si>
  <si>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</si>
  <si>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</si>
  <si>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</si>
  <si>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</si>
  <si>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</si>
  <si>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</si>
  <si>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</si>
  <si>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</si>
  <si>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</si>
  <si>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</si>
  <si>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</si>
  <si>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</si>
  <si>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</si>
  <si>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</si>
  <si>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</si>
  <si>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</si>
  <si>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</si>
  <si>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</si>
  <si>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</si>
  <si>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</si>
  <si>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</si>
  <si>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</si>
  <si>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</si>
  <si>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</si>
  <si>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</si>
  <si>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</si>
  <si>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</si>
  <si>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</si>
  <si>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</si>
  <si>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</si>
  <si>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</si>
  <si>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</si>
  <si>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</si>
  <si>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</si>
  <si>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</si>
  <si>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</si>
  <si>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</si>
  <si>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</si>
  <si>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</si>
  <si>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</si>
  <si>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</si>
  <si>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</si>
  <si>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</si>
  <si>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</si>
  <si>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</si>
  <si>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</si>
  <si>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</si>
  <si>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</si>
  <si>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</si>
  <si>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</si>
  <si>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</si>
  <si>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</si>
  <si>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</si>
  <si>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</si>
  <si>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</si>
  <si>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</si>
  <si>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</si>
  <si>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</si>
  <si>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</si>
  <si>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</si>
  <si>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</si>
  <si>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</si>
  <si>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</si>
  <si>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</si>
  <si>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</si>
  <si>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</si>
  <si>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</si>
  <si>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</si>
  <si>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</si>
  <si>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</si>
  <si>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</si>
  <si>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</si>
  <si>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</si>
  <si>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</si>
  <si>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</si>
  <si>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</si>
  <si>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</si>
  <si>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</si>
  <si>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</si>
  <si>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</si>
  <si>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</si>
  <si>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</si>
  <si>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</si>
  <si>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</si>
  <si>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</si>
  <si>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</si>
  <si>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</si>
  <si>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</si>
  <si>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</si>
  <si>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</si>
  <si>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</si>
  <si>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</si>
  <si>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</si>
  <si>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</si>
  <si>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</si>
  <si>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</si>
  <si>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</si>
  <si>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</si>
  <si>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</si>
  <si>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</si>
  <si>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</si>
  <si>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</si>
  <si>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</si>
  <si>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</si>
  <si>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</si>
  <si>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</si>
  <si>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</si>
  <si>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</si>
  <si>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</si>
  <si>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</si>
  <si>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</si>
  <si>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</si>
  <si>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</si>
  <si>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</si>
  <si>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</si>
  <si>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</si>
  <si>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</si>
  <si>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</si>
  <si>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</si>
  <si>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</si>
  <si>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</si>
  <si>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</si>
  <si>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</si>
  <si>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</si>
  <si>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</si>
  <si>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</si>
  <si>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</si>
  <si>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</si>
  <si>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</si>
  <si>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</si>
  <si>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</si>
  <si>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</si>
  <si>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</si>
  <si>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</si>
  <si>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</si>
  <si>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</si>
  <si>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</si>
  <si>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</si>
  <si>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</si>
  <si>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</si>
  <si>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</si>
  <si>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</si>
  <si>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</si>
  <si>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</si>
  <si>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</si>
  <si>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</si>
  <si>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</si>
  <si>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</si>
  <si>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</si>
  <si>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</si>
  <si>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</si>
  <si>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</si>
  <si>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</si>
  <si>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</si>
  <si>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</si>
  <si>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</si>
  <si>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</si>
  <si>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</si>
  <si>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</si>
  <si>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</si>
  <si>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</si>
  <si>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</si>
  <si>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</si>
  <si>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</si>
  <si>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</si>
  <si>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</si>
  <si>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</si>
  <si>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</si>
  <si>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</si>
  <si>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</si>
  <si>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</si>
  <si>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</si>
  <si>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</si>
  <si>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</si>
  <si>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</si>
  <si>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</si>
  <si>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</si>
  <si>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</si>
  <si>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</si>
  <si>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</si>
  <si>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</si>
  <si>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</si>
  <si>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</si>
  <si>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</si>
  <si>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</si>
  <si>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</si>
  <si>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</si>
  <si>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</si>
  <si>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</si>
  <si>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</si>
  <si>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</si>
  <si>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</si>
  <si>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</si>
  <si>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</si>
  <si>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</si>
  <si>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</si>
  <si>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</si>
  <si>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</si>
  <si>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</si>
  <si>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</si>
  <si>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</si>
  <si>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</si>
  <si>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</si>
  <si>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</si>
  <si>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</si>
  <si>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</si>
  <si>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</si>
  <si>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</si>
  <si>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</si>
  <si>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</si>
  <si>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</si>
  <si>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</si>
  <si>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</si>
  <si>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</si>
  <si>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</si>
  <si>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</si>
  <si>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</si>
  <si>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</si>
  <si>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</si>
  <si>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</si>
  <si>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</si>
  <si>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</si>
  <si>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</si>
  <si>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</si>
  <si>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</si>
  <si>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</si>
  <si>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</si>
  <si>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</si>
  <si>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</si>
  <si>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</si>
  <si>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</si>
  <si>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</si>
  <si>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</si>
  <si>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</si>
  <si>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</si>
  <si>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</si>
  <si>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</si>
  <si>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</si>
  <si>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</si>
  <si>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</si>
  <si>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</si>
  <si>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</si>
  <si>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</si>
  <si>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</si>
  <si>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</si>
  <si>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</si>
  <si>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</si>
  <si>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</si>
  <si>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</si>
  <si>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</si>
  <si>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</si>
  <si>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</si>
  <si>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</si>
  <si>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</si>
  <si>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</si>
  <si>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</si>
  <si>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</si>
  <si>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</si>
  <si>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</si>
  <si>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</si>
  <si>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</si>
  <si>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</si>
  <si>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</si>
  <si>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</si>
  <si>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</si>
  <si>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</si>
  <si>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</si>
  <si>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</si>
  <si>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</si>
  <si>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</si>
  <si>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</si>
  <si>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</si>
  <si>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</si>
  <si>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</si>
  <si>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</si>
  <si>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</si>
  <si>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</si>
  <si>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</si>
  <si>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</si>
  <si>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</si>
  <si>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</si>
  <si>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</si>
  <si>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</si>
  <si>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</si>
  <si>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</si>
  <si>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</si>
  <si>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</si>
  <si>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</si>
  <si>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</si>
  <si>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</si>
  <si>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</si>
  <si>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</si>
  <si>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</si>
  <si>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</si>
  <si>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</si>
  <si>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</si>
  <si>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</si>
  <si>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</si>
  <si>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</si>
  <si>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</si>
  <si>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</si>
  <si>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</si>
  <si>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</si>
  <si>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</si>
  <si>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</si>
  <si>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</si>
  <si>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</si>
  <si>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</si>
  <si>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</si>
  <si>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</si>
  <si>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</si>
  <si>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</si>
  <si>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</si>
  <si>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</si>
  <si>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</si>
  <si>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</si>
  <si>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</si>
  <si>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</si>
  <si>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</si>
  <si>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</si>
  <si>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</si>
  <si>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</si>
  <si>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</si>
  <si>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</si>
  <si>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</si>
  <si>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</si>
  <si>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</si>
  <si>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</si>
  <si>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</si>
  <si>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</si>
  <si>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</si>
  <si>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</si>
  <si>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</si>
  <si>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</si>
  <si>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</si>
  <si>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</si>
  <si>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</si>
  <si>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</si>
  <si>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</si>
  <si>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</si>
  <si>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</si>
  <si>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</si>
  <si>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</si>
  <si>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</si>
  <si>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</si>
  <si>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</si>
  <si>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</si>
  <si>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</si>
  <si>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</si>
  <si>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</si>
  <si>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</si>
  <si>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</si>
  <si>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</si>
  <si>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</si>
  <si>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</si>
  <si>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</si>
  <si>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</si>
  <si>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</si>
  <si>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</si>
  <si>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</si>
  <si>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</si>
  <si>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</si>
  <si>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</si>
  <si>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</si>
  <si>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</si>
  <si>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</si>
  <si>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</si>
  <si>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</si>
  <si>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</si>
  <si>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</si>
  <si>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</si>
  <si>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</si>
  <si>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</si>
  <si>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</si>
  <si>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</si>
  <si>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</si>
  <si>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</si>
  <si>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</si>
  <si>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</si>
  <si>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</si>
  <si>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</si>
  <si>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</si>
  <si>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</si>
  <si>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</si>
  <si>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</si>
  <si>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</si>
  <si>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</si>
  <si>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</si>
  <si>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</si>
  <si>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</si>
  <si>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</si>
  <si>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</si>
  <si>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</si>
  <si>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</si>
  <si>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</si>
  <si>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</si>
  <si>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</si>
  <si>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</si>
  <si>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</si>
  <si>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</si>
  <si>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</si>
  <si>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</si>
  <si>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</si>
  <si>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</si>
  <si>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</si>
  <si>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</si>
  <si>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</si>
  <si>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</si>
  <si>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</si>
  <si>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</si>
  <si>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</si>
  <si>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</si>
  <si>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</si>
  <si>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</si>
  <si>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</si>
  <si>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</si>
  <si>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</si>
  <si>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</si>
  <si>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</si>
  <si>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</si>
  <si>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</si>
  <si>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</si>
  <si>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</si>
  <si>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</si>
  <si>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</si>
  <si>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</si>
  <si>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</si>
  <si>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</si>
  <si>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</si>
  <si>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</si>
  <si>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</si>
  <si>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</si>
  <si>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</si>
  <si>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</si>
  <si>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</si>
  <si>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</si>
  <si>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</si>
  <si>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</si>
  <si>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</si>
  <si>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</si>
  <si>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</si>
  <si>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</si>
  <si>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</si>
  <si>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</si>
  <si>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</si>
  <si>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</si>
  <si>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</si>
  <si>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</si>
  <si>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</si>
  <si>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</si>
  <si>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</si>
  <si>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</si>
  <si>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</si>
  <si>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</si>
  <si>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</si>
  <si>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</si>
  <si>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</si>
  <si>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</si>
  <si>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</si>
  <si>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</si>
  <si>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</si>
  <si>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</si>
  <si>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</si>
  <si>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</si>
  <si>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</si>
  <si>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</si>
  <si>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</si>
  <si>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</si>
  <si>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</si>
  <si>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</si>
  <si>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</si>
  <si>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</si>
  <si>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</si>
  <si>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</si>
  <si>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</si>
  <si>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</si>
  <si>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</si>
  <si>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</si>
  <si>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</si>
  <si>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</si>
  <si>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</si>
  <si>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</si>
  <si>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</si>
  <si>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</si>
  <si>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</si>
  <si>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</si>
  <si>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</si>
  <si>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</si>
  <si>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</si>
  <si>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</si>
  <si>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</si>
  <si>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</si>
  <si>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</si>
  <si>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</si>
  <si>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</si>
  <si>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</si>
  <si>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</si>
  <si>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</si>
  <si>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</si>
  <si>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</si>
  <si>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</si>
  <si>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</si>
  <si>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</si>
  <si>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</si>
  <si>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</si>
  <si>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</si>
  <si>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</si>
  <si>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</si>
  <si>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</si>
  <si>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</si>
  <si>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</si>
  <si>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</si>
  <si>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</si>
  <si>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</si>
  <si>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</si>
  <si>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</si>
  <si>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</si>
  <si>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</si>
  <si>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</si>
  <si>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</si>
  <si>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</si>
  <si>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</si>
  <si>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</si>
  <si>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</si>
  <si>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</si>
  <si>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</si>
  <si>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</si>
  <si>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</si>
  <si>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</si>
  <si>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</si>
  <si>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</si>
  <si>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</si>
  <si>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</si>
  <si>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</si>
  <si>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</si>
  <si>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</si>
  <si>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</si>
  <si>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</si>
  <si>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</si>
  <si>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</si>
  <si>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</si>
  <si>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</si>
  <si>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</si>
  <si>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</si>
  <si>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</si>
  <si>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</si>
  <si>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</si>
  <si>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</si>
  <si>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</si>
  <si>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</si>
  <si>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</si>
  <si>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</si>
  <si>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</si>
  <si>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</si>
  <si>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</si>
  <si>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</si>
  <si>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</si>
  <si>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</si>
  <si>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</si>
  <si>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</si>
  <si>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</si>
  <si>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</si>
  <si>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</si>
  <si>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</si>
  <si>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</si>
  <si>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</si>
  <si>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</si>
  <si>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</si>
  <si>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</si>
  <si>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</si>
  <si>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</si>
  <si>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</si>
  <si>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</si>
  <si>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</si>
  <si>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</si>
  <si>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</si>
  <si>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</si>
  <si>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</si>
  <si>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</si>
  <si>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</si>
  <si>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</si>
  <si>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</si>
  <si>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</si>
  <si>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</si>
  <si>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</si>
  <si>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</si>
  <si>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</si>
  <si>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</si>
  <si>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</si>
  <si>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</si>
  <si>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</si>
  <si>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</si>
  <si>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</si>
  <si>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</si>
  <si>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</si>
  <si>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</si>
  <si>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</si>
  <si>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</si>
  <si>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</si>
  <si>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</si>
  <si>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</si>
  <si>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</si>
  <si>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</si>
  <si>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</si>
  <si>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</si>
  <si>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</si>
  <si>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</si>
  <si>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</si>
  <si>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</si>
  <si>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</si>
  <si>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</si>
  <si>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</si>
  <si>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</si>
  <si>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</si>
  <si>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</si>
  <si>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</si>
  <si>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</si>
  <si>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</si>
  <si>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</si>
  <si>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</si>
  <si>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</si>
  <si>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</si>
  <si>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</si>
  <si>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</si>
  <si>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</si>
  <si>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</si>
  <si>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</si>
  <si>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</si>
  <si>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</si>
  <si>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</si>
  <si>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</si>
  <si>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</si>
  <si>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</si>
  <si>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</si>
  <si>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</si>
  <si>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</si>
  <si>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</si>
  <si>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</si>
  <si>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</si>
  <si>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</si>
  <si>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</si>
  <si>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</si>
  <si>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</si>
  <si>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</si>
  <si>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</si>
  <si>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</si>
  <si>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</si>
  <si>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</si>
  <si>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</si>
  <si>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</si>
  <si>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</si>
  <si>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</si>
  <si>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</si>
  <si>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</si>
  <si>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</si>
  <si>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</si>
  <si>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</si>
  <si>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</si>
  <si>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</si>
  <si>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</si>
  <si>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</si>
  <si>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</si>
  <si>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</si>
  <si>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</si>
  <si>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</si>
  <si>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</si>
  <si>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</si>
  <si>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</si>
  <si>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</si>
  <si>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</si>
  <si>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</si>
  <si>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</si>
  <si>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</si>
  <si>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</si>
  <si>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</si>
  <si>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</si>
  <si>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</si>
  <si>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</si>
  <si>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</si>
  <si>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</si>
  <si>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</si>
  <si>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</si>
  <si>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</si>
  <si>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</si>
  <si>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</si>
  <si>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</si>
  <si>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</si>
  <si>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</si>
  <si>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</si>
  <si>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</si>
  <si>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</si>
  <si>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</si>
  <si>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</si>
  <si>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</si>
  <si>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</si>
  <si>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</si>
  <si>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</si>
  <si>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</si>
  <si>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</si>
  <si>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</si>
  <si>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</si>
  <si>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</si>
  <si>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</si>
  <si>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</si>
  <si>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</si>
  <si>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</si>
  <si>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</si>
  <si>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</si>
  <si>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</si>
  <si>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</si>
  <si>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</si>
  <si>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</si>
  <si>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</si>
  <si>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</si>
  <si>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</si>
  <si>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</si>
  <si>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</si>
  <si>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</si>
  <si>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</si>
  <si>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</si>
  <si>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</si>
  <si>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</si>
  <si>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</si>
  <si>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</si>
  <si>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</si>
  <si>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</si>
  <si>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</si>
  <si>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</si>
  <si>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</si>
  <si>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</si>
  <si>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</si>
  <si>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</si>
  <si>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</si>
  <si>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</si>
  <si>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</si>
  <si>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</si>
  <si>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</si>
  <si>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</si>
  <si>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</si>
  <si>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</si>
  <si>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</si>
  <si>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</si>
  <si>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</si>
  <si>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</si>
  <si>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</si>
  <si>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</si>
  <si>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</si>
  <si>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</si>
  <si>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</si>
  <si>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</si>
  <si>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</si>
  <si>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</si>
  <si>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</si>
  <si>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</si>
  <si>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</si>
  <si>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</si>
  <si>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</si>
  <si>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</si>
  <si>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</si>
  <si>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</si>
  <si>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</si>
  <si>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</si>
  <si>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</si>
  <si>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</si>
  <si>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</si>
  <si>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</si>
  <si>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</si>
  <si>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</si>
  <si>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</si>
  <si>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</si>
  <si>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</si>
  <si>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</si>
  <si>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</si>
  <si>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</si>
  <si>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</si>
  <si>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</si>
  <si>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</si>
  <si>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</si>
  <si>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</si>
  <si>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</si>
  <si>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</si>
  <si>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</si>
  <si>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</si>
  <si>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</si>
  <si>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</si>
  <si>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</si>
  <si>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</si>
  <si>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</si>
  <si>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</si>
  <si>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</si>
  <si>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</si>
  <si>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</si>
  <si>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</si>
  <si>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</si>
  <si>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</si>
  <si>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</si>
  <si>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</si>
  <si>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</si>
  <si>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</si>
  <si>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</si>
  <si>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</si>
  <si>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</si>
  <si>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</si>
  <si>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</si>
  <si>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</si>
  <si>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</si>
  <si>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</si>
  <si>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</si>
  <si>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</si>
  <si>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</si>
  <si>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</si>
  <si>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</si>
  <si>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</si>
  <si>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</si>
  <si>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</si>
  <si>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</si>
  <si>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</si>
  <si>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</si>
  <si>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</si>
  <si>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</si>
  <si>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</si>
  <si>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</si>
  <si>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</si>
  <si>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</si>
  <si>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</si>
  <si>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</si>
  <si>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</si>
  <si>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</si>
  <si>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</si>
  <si>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</si>
  <si>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</si>
  <si>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</si>
  <si>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</si>
  <si>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</si>
  <si>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</si>
  <si>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</si>
  <si>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</si>
  <si>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</si>
  <si>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</si>
  <si>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</si>
  <si>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</si>
  <si>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</si>
  <si>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</si>
  <si>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</si>
  <si>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</si>
  <si>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</si>
  <si>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</si>
  <si>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</si>
  <si>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</si>
  <si>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</si>
  <si>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</si>
  <si>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</si>
  <si>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</si>
  <si>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</si>
  <si>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</si>
  <si>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</si>
  <si>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</si>
  <si>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</si>
  <si>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</si>
  <si>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</si>
  <si>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</si>
  <si>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</si>
  <si>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</si>
  <si>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</si>
  <si>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</si>
  <si>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</si>
  <si>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</si>
  <si>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</si>
  <si>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</si>
  <si>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</si>
  <si>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</si>
  <si>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</si>
  <si>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</si>
  <si>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</si>
  <si>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</si>
  <si>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</si>
  <si>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</si>
  <si>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</si>
  <si>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</si>
  <si>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</si>
  <si>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</si>
  <si>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</si>
  <si>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</si>
  <si>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</si>
  <si>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</si>
  <si>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</si>
  <si>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</si>
  <si>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</si>
  <si>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</si>
  <si>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</si>
  <si>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</si>
  <si>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</si>
  <si>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</si>
  <si>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</si>
  <si>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</si>
  <si>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</si>
  <si>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</si>
  <si>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</si>
  <si>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</si>
  <si>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</si>
  <si>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</si>
  <si>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</si>
  <si>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</si>
  <si>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</si>
  <si>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</si>
  <si>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</si>
  <si>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</si>
  <si>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</si>
  <si>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</si>
  <si>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</si>
  <si>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</si>
  <si>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</si>
  <si>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</si>
  <si>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</si>
  <si>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</si>
  <si>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</si>
  <si>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</si>
  <si>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</si>
  <si>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</si>
  <si>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</si>
  <si>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</si>
  <si>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</si>
  <si>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</si>
  <si>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</si>
  <si>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</si>
  <si>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</si>
  <si>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</si>
  <si>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</si>
  <si>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</si>
  <si>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</si>
  <si>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</si>
  <si>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</si>
  <si>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</si>
  <si>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</si>
  <si>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</si>
  <si>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</si>
  <si>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</si>
  <si>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</si>
  <si>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</si>
  <si>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</si>
  <si>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</si>
  <si>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</si>
  <si>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</si>
  <si>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</si>
  <si>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</si>
  <si>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</si>
  <si>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</si>
  <si>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</si>
  <si>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</si>
  <si>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</si>
  <si>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</si>
  <si>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</si>
  <si>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</si>
  <si>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</si>
  <si>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</si>
  <si>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</si>
  <si>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</si>
  <si>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</si>
  <si>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</si>
  <si>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</si>
  <si>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</si>
  <si>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</si>
  <si>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</si>
  <si>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</si>
  <si>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</si>
  <si>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</si>
  <si>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</si>
  <si>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</si>
  <si>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</si>
  <si>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</si>
  <si>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</si>
  <si>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</si>
  <si>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</si>
  <si>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</si>
  <si>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</si>
  <si>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</si>
  <si>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</si>
  <si>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</si>
  <si>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</si>
  <si>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</si>
  <si>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</si>
  <si>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</si>
  <si>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</si>
  <si>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</si>
  <si>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</si>
  <si>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</si>
  <si>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</si>
  <si>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</si>
  <si>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</si>
  <si>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</si>
  <si>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</si>
  <si>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</si>
  <si>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</si>
  <si>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</si>
  <si>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</si>
  <si>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</si>
  <si>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</si>
  <si>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</si>
  <si>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</si>
  <si>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</si>
  <si>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</si>
  <si>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</si>
  <si>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</si>
  <si>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</si>
  <si>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</si>
  <si>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</si>
  <si>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</si>
  <si>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</si>
  <si>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</si>
  <si>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</si>
  <si>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</si>
  <si>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</si>
  <si>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</si>
  <si>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</si>
  <si>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</si>
  <si>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</si>
  <si>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</si>
  <si>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</si>
  <si>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</si>
  <si>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</si>
  <si>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</si>
  <si>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</si>
  <si>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</si>
  <si>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</si>
  <si>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</si>
  <si>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</si>
  <si>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</si>
  <si>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</si>
  <si>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</si>
  <si>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</si>
  <si>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</si>
  <si>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</si>
  <si>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</si>
  <si>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</si>
  <si>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</si>
  <si>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</si>
  <si>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</si>
  <si>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</si>
  <si>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</si>
  <si>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</si>
  <si>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</si>
  <si>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</si>
  <si>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</si>
  <si>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</si>
  <si>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</si>
  <si>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</si>
  <si>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</si>
  <si>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</si>
  <si>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</si>
  <si>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</si>
  <si>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</si>
  <si>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</si>
  <si>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</si>
  <si>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</si>
  <si>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</si>
  <si>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</si>
  <si>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</si>
  <si>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</si>
  <si>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</si>
  <si>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</si>
  <si>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</si>
  <si>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</si>
  <si>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</si>
  <si>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</si>
  <si>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</si>
  <si>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</si>
  <si>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</si>
  <si>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</si>
  <si>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</si>
  <si>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</si>
  <si>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</si>
  <si>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</si>
  <si>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</si>
  <si>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</si>
  <si>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</si>
  <si>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</si>
  <si>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</si>
  <si>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</si>
  <si>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</si>
  <si>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</si>
  <si>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</si>
  <si>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</si>
  <si>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</si>
  <si>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</si>
  <si>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</si>
  <si>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</si>
  <si>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</si>
  <si>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</si>
  <si>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</si>
  <si>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</si>
  <si>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</si>
  <si>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</si>
  <si>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</si>
  <si>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</si>
  <si>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</si>
  <si>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</si>
  <si>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</si>
  <si>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</si>
  <si>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</si>
  <si>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</si>
  <si>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</si>
  <si>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</si>
  <si>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</si>
  <si>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</si>
  <si>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</si>
  <si>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</si>
  <si>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</si>
  <si>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</si>
  <si>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</si>
  <si>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</si>
  <si>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</si>
  <si>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</si>
  <si>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</si>
  <si>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</si>
  <si>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</si>
  <si>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</si>
  <si>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</si>
  <si>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</si>
  <si>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</si>
  <si>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</si>
  <si>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</si>
  <si>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</si>
  <si>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</si>
  <si>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</si>
  <si>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</si>
  <si>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</si>
  <si>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</si>
  <si>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</si>
  <si>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</si>
  <si>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</si>
  <si>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</si>
  <si>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</si>
  <si>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</si>
  <si>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</si>
  <si>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</si>
  <si>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</si>
  <si>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</si>
  <si>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</si>
  <si>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</si>
  <si>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</si>
  <si>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</si>
  <si>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</si>
  <si>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</si>
  <si>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</si>
  <si>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</si>
  <si>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</si>
  <si>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</si>
  <si>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</si>
  <si>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</si>
  <si>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</si>
  <si>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</si>
  <si>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</si>
  <si>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</si>
  <si>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</si>
  <si>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</si>
  <si>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</si>
  <si>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</si>
  <si>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</si>
  <si>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</si>
  <si>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</si>
  <si>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</si>
  <si>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</si>
  <si>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</si>
  <si>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</si>
  <si>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</si>
  <si>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</si>
  <si>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</si>
  <si>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</si>
  <si>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</si>
  <si>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</si>
  <si>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</si>
  <si>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</si>
  <si>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</si>
  <si>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</si>
  <si>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</si>
  <si>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</si>
  <si>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</si>
  <si>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</si>
  <si>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</si>
  <si>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</si>
  <si>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</si>
  <si>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</si>
  <si>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</si>
  <si>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</si>
  <si>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</si>
  <si>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</si>
  <si>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</si>
  <si>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</si>
  <si>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</si>
  <si>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</si>
  <si>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</si>
  <si>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</si>
  <si>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</si>
  <si>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</si>
  <si>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</si>
  <si>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</si>
  <si>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</si>
  <si>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</si>
  <si>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</si>
  <si>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</si>
  <si>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</si>
  <si>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</si>
  <si>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</si>
  <si>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</si>
  <si>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</si>
  <si>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</si>
  <si>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</si>
  <si>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</si>
  <si>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</si>
  <si>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</si>
  <si>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</si>
  <si>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</si>
  <si>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</si>
  <si>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</si>
  <si>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</si>
  <si>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</si>
  <si>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</si>
  <si>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</si>
  <si>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</si>
  <si>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</si>
  <si>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</si>
  <si>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</si>
  <si>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</si>
  <si>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</si>
  <si>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</si>
  <si>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</si>
  <si>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</si>
  <si>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</si>
  <si>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</si>
  <si>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</si>
  <si>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</si>
  <si>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</si>
  <si>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</si>
  <si>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</si>
  <si>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</si>
  <si>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</si>
  <si>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</si>
  <si>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</si>
  <si>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</si>
  <si>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</si>
  <si>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</si>
  <si>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</si>
  <si>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</si>
  <si>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</si>
  <si>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</si>
  <si>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</si>
  <si>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</si>
  <si>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</si>
  <si>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</si>
  <si>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</si>
  <si>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</si>
  <si>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</si>
  <si>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</si>
  <si>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</si>
  <si>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</si>
  <si>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</si>
  <si>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</si>
  <si>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</si>
  <si>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</si>
  <si>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</si>
  <si>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</si>
  <si>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</si>
  <si>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</si>
  <si>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</si>
  <si>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</si>
  <si>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</si>
  <si>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</si>
  <si>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</si>
  <si>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</si>
  <si>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</si>
  <si>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</si>
  <si>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</si>
  <si>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</si>
  <si>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</si>
  <si>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</si>
  <si>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</si>
  <si>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</si>
  <si>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</si>
  <si>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</si>
  <si>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</si>
  <si>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</si>
  <si>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</si>
  <si>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</si>
  <si>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</si>
  <si>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</si>
  <si>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</si>
  <si>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</si>
  <si>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</si>
  <si>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</si>
  <si>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</si>
  <si>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</si>
  <si>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</si>
  <si>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</si>
  <si>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</si>
  <si>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</si>
  <si>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</si>
  <si>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</si>
  <si>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</si>
  <si>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</si>
  <si>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</si>
  <si>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</si>
  <si>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</si>
  <si>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</si>
  <si>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</si>
  <si>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</si>
  <si>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</si>
  <si>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</si>
  <si>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</si>
  <si>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</si>
  <si>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</si>
  <si>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</si>
  <si>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</si>
  <si>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</si>
  <si>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</si>
  <si>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</si>
  <si>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</si>
  <si>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</si>
  <si>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</si>
  <si>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</si>
  <si>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</si>
  <si>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</si>
  <si>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</si>
  <si>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</si>
  <si>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</si>
  <si>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</si>
  <si>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</si>
  <si>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</si>
  <si>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</si>
  <si>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</si>
  <si>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</si>
  <si>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</si>
  <si>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</si>
  <si>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</si>
  <si>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</si>
  <si>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</si>
  <si>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</si>
  <si>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</si>
  <si>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</si>
  <si>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</si>
  <si>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</si>
  <si>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</si>
  <si>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</si>
  <si>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</si>
  <si>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</si>
  <si>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</si>
  <si>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</si>
  <si>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</si>
  <si>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</si>
  <si>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</si>
  <si>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</si>
  <si>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</si>
  <si>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</si>
  <si>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</si>
  <si>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</si>
  <si>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</si>
  <si>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</si>
  <si>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</si>
  <si>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</si>
  <si>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</si>
  <si>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</si>
  <si>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</si>
  <si>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</si>
  <si>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</si>
  <si>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</si>
  <si>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</si>
  <si>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</si>
  <si>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</si>
  <si>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</si>
  <si>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</si>
  <si>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</si>
  <si>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</si>
  <si>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</si>
  <si>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</si>
  <si>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</si>
  <si>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</si>
  <si>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</si>
  <si>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</si>
  <si>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</si>
  <si>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</si>
  <si>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</si>
  <si>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</si>
  <si>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</si>
  <si>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</si>
  <si>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</si>
  <si>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</si>
  <si>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</si>
  <si>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</si>
  <si>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</si>
  <si>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</si>
  <si>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</si>
  <si>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</si>
  <si>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</si>
  <si>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</si>
  <si>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</si>
  <si>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</si>
  <si>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</si>
  <si>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</si>
  <si>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</si>
  <si>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</si>
  <si>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</si>
  <si>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</si>
  <si>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</si>
  <si>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</si>
  <si>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</si>
  <si>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</si>
  <si>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</si>
  <si>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</si>
  <si>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</si>
  <si>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</si>
  <si>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</si>
  <si>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</si>
  <si>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</si>
  <si>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</si>
  <si>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</si>
  <si>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</si>
  <si>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</si>
  <si>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</si>
  <si>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</si>
  <si>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</si>
  <si>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</si>
  <si>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</si>
  <si>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</si>
  <si>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</si>
  <si>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</si>
  <si>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</si>
  <si>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</si>
  <si>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</si>
  <si>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</si>
  <si>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</si>
  <si>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</si>
  <si>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</si>
  <si>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</si>
  <si>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</si>
  <si>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</si>
  <si>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</si>
  <si>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</si>
  <si>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</si>
  <si>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</si>
  <si>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</si>
  <si>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</si>
  <si>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</si>
  <si>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</si>
  <si>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</si>
  <si>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</si>
  <si>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</si>
  <si>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</si>
  <si>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</si>
  <si>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</si>
  <si>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</si>
  <si>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</si>
  <si>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</si>
  <si>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</si>
  <si>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</si>
  <si>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</si>
  <si>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</si>
  <si>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</si>
  <si>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</si>
  <si>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</si>
  <si>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</si>
  <si>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</si>
  <si>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</si>
  <si>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</si>
  <si>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</si>
  <si>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</si>
  <si>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</si>
  <si>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</si>
  <si>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</si>
  <si>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</si>
  <si>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</si>
  <si>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</si>
  <si>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</si>
  <si>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</si>
  <si>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</si>
  <si>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</si>
  <si>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</si>
  <si>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</si>
  <si>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</si>
  <si>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</si>
  <si>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</si>
  <si>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</si>
  <si>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</si>
  <si>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</si>
  <si>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</si>
  <si>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</si>
  <si>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</si>
  <si>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</si>
  <si>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</si>
  <si>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</si>
  <si>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</si>
  <si>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</si>
  <si>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</si>
  <si>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</si>
  <si>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</si>
  <si>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</si>
  <si>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</si>
  <si>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</si>
  <si>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</si>
  <si>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</si>
  <si>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</si>
  <si>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</si>
  <si>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</si>
  <si>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</si>
  <si>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</si>
  <si>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</si>
  <si>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</si>
  <si>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</si>
  <si>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</si>
  <si>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</si>
  <si>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</si>
  <si>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</si>
  <si>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</si>
  <si>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</si>
  <si>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</si>
  <si>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</si>
  <si>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</si>
  <si>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</si>
  <si>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</si>
  <si>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</si>
  <si>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</si>
  <si>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</si>
  <si>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</si>
  <si>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</si>
  <si>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</si>
  <si>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</si>
  <si>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</si>
  <si>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</si>
  <si>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</si>
  <si>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</si>
  <si>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</si>
  <si>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</si>
  <si>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</si>
  <si>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</si>
  <si>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</si>
  <si>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</si>
  <si>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</si>
  <si>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</si>
  <si>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</si>
  <si>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</si>
  <si>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</si>
  <si>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</si>
  <si>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</si>
  <si>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</si>
  <si>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</si>
  <si>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</si>
  <si>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</si>
  <si>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</si>
  <si>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</si>
  <si>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</si>
  <si>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</si>
  <si>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</si>
  <si>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</si>
  <si>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</si>
  <si>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</si>
  <si>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</si>
  <si>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</si>
  <si>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</si>
  <si>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</si>
  <si>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</si>
  <si>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</si>
  <si>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</si>
  <si>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</si>
  <si>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</si>
  <si>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</si>
  <si>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</si>
  <si>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</si>
  <si>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</si>
  <si>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</si>
  <si>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</si>
  <si>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</si>
  <si>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</si>
  <si>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</si>
  <si>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</si>
  <si>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</si>
  <si>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</si>
  <si>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</si>
  <si>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</si>
  <si>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</si>
  <si>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</si>
  <si>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</si>
  <si>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</si>
  <si>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</si>
  <si>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</si>
  <si>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</si>
  <si>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</si>
  <si>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</si>
  <si>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</si>
  <si>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</si>
  <si>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</si>
  <si>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</si>
  <si>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</si>
  <si>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</si>
  <si>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</si>
  <si>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</si>
  <si>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</si>
  <si>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</si>
  <si>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</si>
  <si>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</si>
  <si>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</si>
  <si>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</si>
  <si>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</si>
  <si>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</si>
  <si>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</si>
  <si>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</si>
  <si>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</si>
  <si>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</si>
  <si>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</si>
  <si>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</si>
  <si>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</si>
  <si>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</si>
  <si>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</si>
  <si>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</si>
  <si>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</si>
  <si>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</si>
  <si>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</si>
  <si>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</si>
  <si>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</si>
  <si>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</si>
  <si>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</si>
  <si>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</si>
  <si>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</si>
  <si>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</si>
  <si>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</si>
  <si>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</si>
  <si>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</si>
  <si>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</si>
  <si>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</si>
  <si>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</si>
  <si>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</si>
  <si>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</si>
  <si>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</si>
  <si>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</si>
  <si>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</si>
  <si>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</si>
  <si>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</si>
  <si>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</si>
  <si>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</si>
  <si>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</si>
  <si>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</si>
  <si>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</si>
  <si>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</si>
  <si>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</si>
  <si>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</si>
  <si>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</si>
  <si>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</si>
  <si>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</si>
  <si>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</si>
  <si>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</si>
  <si>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</si>
  <si>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</si>
  <si>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</si>
  <si>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</si>
  <si>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</si>
  <si>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</si>
  <si>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</si>
  <si>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</si>
  <si>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</si>
  <si>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</si>
  <si>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</si>
  <si>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</si>
  <si>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</si>
  <si>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</si>
  <si>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</si>
  <si>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</si>
  <si>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</si>
  <si>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</si>
  <si>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</si>
  <si>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</si>
  <si>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</si>
  <si>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</si>
  <si>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</si>
  <si>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</si>
  <si>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</si>
  <si>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</si>
  <si>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</si>
  <si>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</si>
  <si>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</si>
  <si>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</si>
  <si>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</si>
  <si>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</si>
  <si>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</si>
  <si>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</si>
  <si>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</si>
  <si>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</si>
  <si>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</si>
  <si>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</si>
  <si>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</si>
  <si>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</si>
  <si>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</si>
  <si>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</si>
  <si>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</si>
  <si>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</si>
  <si>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</si>
  <si>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</si>
  <si>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</si>
  <si>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</si>
  <si>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</si>
  <si>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</si>
  <si>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</si>
  <si>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</si>
  <si>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</si>
  <si>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</si>
  <si>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</si>
  <si>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</si>
  <si>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</si>
  <si>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</si>
  <si>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</si>
  <si>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</si>
  <si>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</si>
  <si>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</si>
  <si>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</si>
  <si>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</si>
  <si>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</si>
  <si>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</si>
  <si>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</si>
  <si>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</si>
  <si>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</si>
  <si>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</si>
  <si>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</si>
  <si>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</si>
  <si>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</si>
  <si>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</si>
  <si>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</si>
  <si>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</si>
  <si>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</si>
  <si>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</si>
  <si>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</si>
  <si>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</si>
  <si>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</si>
  <si>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</si>
  <si>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</si>
  <si>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</si>
  <si>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</si>
  <si>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</si>
  <si>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</si>
  <si>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</si>
  <si>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</si>
  <si>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</si>
  <si>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</si>
  <si>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</si>
  <si>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</si>
  <si>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</si>
  <si>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</si>
  <si>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</si>
  <si>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</si>
  <si>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</si>
  <si>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</si>
  <si>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</si>
  <si>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</si>
  <si>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</si>
  <si>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</si>
  <si>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</si>
  <si>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</si>
  <si>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</si>
  <si>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</si>
  <si>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</si>
  <si>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</si>
  <si>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</si>
  <si>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</si>
  <si>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</si>
  <si>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</si>
  <si>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</si>
  <si>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</si>
  <si>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</si>
  <si>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</si>
  <si>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</si>
  <si>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</si>
  <si>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</si>
  <si>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</si>
  <si>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</si>
  <si>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</si>
  <si>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</si>
  <si>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</si>
  <si>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</si>
  <si>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</si>
  <si>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</si>
  <si>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</si>
  <si>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</si>
  <si>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</si>
  <si>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</si>
  <si>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</si>
  <si>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</si>
  <si>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</si>
  <si>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</si>
  <si>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</si>
  <si>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</si>
  <si>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</si>
  <si>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</si>
  <si>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</si>
  <si>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</si>
  <si>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</si>
  <si>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</si>
  <si>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</si>
  <si>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</si>
  <si>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</si>
  <si>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</si>
  <si>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</si>
  <si>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</si>
  <si>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</si>
  <si>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</si>
  <si>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</si>
  <si>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</si>
  <si>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</si>
  <si>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</si>
  <si>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</si>
  <si>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</si>
  <si>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</si>
  <si>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</si>
  <si>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</si>
  <si>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</si>
  <si>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</si>
  <si>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</si>
  <si>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</si>
  <si>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</si>
  <si>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</si>
  <si>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</si>
  <si>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</si>
  <si>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</si>
  <si>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</si>
  <si>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</si>
  <si>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</si>
  <si>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</si>
  <si>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</si>
  <si>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</si>
  <si>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</si>
  <si>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</si>
  <si>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</si>
  <si>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</si>
  <si>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</si>
  <si>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</si>
  <si>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</si>
  <si>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</si>
  <si>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</si>
  <si>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</si>
  <si>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</si>
  <si>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</si>
  <si>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</si>
  <si>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</si>
  <si>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</si>
  <si>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</si>
  <si>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</si>
  <si>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</si>
  <si>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</si>
  <si>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</si>
  <si>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</si>
  <si>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</si>
  <si>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</si>
  <si>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</si>
  <si>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</si>
  <si>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</si>
  <si>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</si>
  <si>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</si>
  <si>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</si>
  <si>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</si>
  <si>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</si>
  <si>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</si>
  <si>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</si>
  <si>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</si>
  <si>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</si>
  <si>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</si>
  <si>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</si>
  <si>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</si>
  <si>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</si>
  <si>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</si>
  <si>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</si>
  <si>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</si>
  <si>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</si>
  <si>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</si>
  <si>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</si>
  <si>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</si>
  <si>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</si>
  <si>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</si>
  <si>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</si>
  <si>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</si>
  <si>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</si>
  <si>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</si>
  <si>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</si>
  <si>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</si>
  <si>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</si>
  <si>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</si>
  <si>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</si>
  <si>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</si>
  <si>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</si>
  <si>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</si>
  <si>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</si>
  <si>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</si>
  <si>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</si>
  <si>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</si>
  <si>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</si>
  <si>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</si>
  <si>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</si>
  <si>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</si>
  <si>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</si>
  <si>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</si>
  <si>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</si>
  <si>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</si>
  <si>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</si>
  <si>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</si>
  <si>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</si>
  <si>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</si>
  <si>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</si>
  <si>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</si>
  <si>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</si>
  <si>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</si>
  <si>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</si>
  <si>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</si>
  <si>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</si>
  <si>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</si>
  <si>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</si>
  <si>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</si>
  <si>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</si>
  <si>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</si>
  <si>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</si>
  <si>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</si>
  <si>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</si>
  <si>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</si>
  <si>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</si>
  <si>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</si>
  <si>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</si>
  <si>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</si>
  <si>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</si>
  <si>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</si>
  <si>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</si>
  <si>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</si>
  <si>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</si>
  <si>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</si>
  <si>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</si>
  <si>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</si>
  <si>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</si>
  <si>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</si>
  <si>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</si>
  <si>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</si>
  <si>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</si>
  <si>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</si>
  <si>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</si>
  <si>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</si>
  <si>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</si>
  <si>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</si>
  <si>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</si>
  <si>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</si>
  <si>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</si>
  <si>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</si>
  <si>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</si>
  <si>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</si>
  <si>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</si>
  <si>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</si>
  <si>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</si>
  <si>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</si>
  <si>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</si>
  <si>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</si>
  <si>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</si>
  <si>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</si>
  <si>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</si>
  <si>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</si>
  <si>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</si>
  <si>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</si>
  <si>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</si>
  <si>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</si>
  <si>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</si>
  <si>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</si>
  <si>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</si>
  <si>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</si>
  <si>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</si>
  <si>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</si>
  <si>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</si>
  <si>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</si>
  <si>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</si>
  <si>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</si>
  <si>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</si>
  <si>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</si>
  <si>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</si>
  <si>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</si>
  <si>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</si>
  <si>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</si>
  <si>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</si>
  <si>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</si>
  <si>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</si>
  <si>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</si>
  <si>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</si>
  <si>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</si>
  <si>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</si>
  <si>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</si>
  <si>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</si>
  <si>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</si>
  <si>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</si>
  <si>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</si>
  <si>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</si>
  <si>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</si>
  <si>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</si>
  <si>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</si>
  <si>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</si>
  <si>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</si>
  <si>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</si>
  <si>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</si>
  <si>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</si>
  <si>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</si>
  <si>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</si>
  <si>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</si>
  <si>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</si>
  <si>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</si>
  <si>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</si>
  <si>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</si>
  <si>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</si>
  <si>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</si>
  <si>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</si>
  <si>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</si>
  <si>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</si>
  <si>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</si>
  <si>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</si>
  <si>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</si>
  <si>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</si>
  <si>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</si>
  <si>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</si>
  <si>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</si>
  <si>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</si>
  <si>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</si>
  <si>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</si>
  <si>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</si>
  <si>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</si>
  <si>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</si>
  <si>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</si>
  <si>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</si>
  <si>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</si>
  <si>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</si>
  <si>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</si>
  <si>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</si>
  <si>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</si>
  <si>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</si>
  <si>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</si>
  <si>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</si>
  <si>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</si>
  <si>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</si>
  <si>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</si>
  <si>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</si>
  <si>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</si>
  <si>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</si>
  <si>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</si>
  <si>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</si>
  <si>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</si>
  <si>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</si>
  <si>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</si>
  <si>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</si>
  <si>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</si>
  <si>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</si>
  <si>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</si>
  <si>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</si>
  <si>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</si>
  <si>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</si>
  <si>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</si>
  <si>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</si>
  <si>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</si>
  <si>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</si>
  <si>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</si>
  <si>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</si>
  <si>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</si>
  <si>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</si>
  <si>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</si>
  <si>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</si>
  <si>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</si>
  <si>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</si>
  <si>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</si>
  <si>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</si>
  <si>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</si>
  <si>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</si>
  <si>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</si>
  <si>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</si>
  <si>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</si>
  <si>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</si>
  <si>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</si>
  <si>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</si>
  <si>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</si>
  <si>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</si>
  <si>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</si>
  <si>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</si>
  <si>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</si>
  <si>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</si>
  <si>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</si>
  <si>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</si>
  <si>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</si>
  <si>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</si>
  <si>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</si>
  <si>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</si>
  <si>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</si>
  <si>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</si>
  <si>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</si>
  <si>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</si>
  <si>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</si>
  <si>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</si>
  <si>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</si>
  <si>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</si>
  <si>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</si>
  <si>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</si>
  <si>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</si>
  <si>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</si>
  <si>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</si>
  <si>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</si>
  <si>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</si>
  <si>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</si>
  <si>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</si>
  <si>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</si>
  <si>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</si>
  <si>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</si>
  <si>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</si>
  <si>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</si>
  <si>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</si>
  <si>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</si>
  <si>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</si>
  <si>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</si>
  <si>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</si>
  <si>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</si>
  <si>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</si>
  <si>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</si>
  <si>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</si>
  <si>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</si>
  <si>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</si>
  <si>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</si>
  <si>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</si>
  <si>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</si>
  <si>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</si>
  <si>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</si>
  <si>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</si>
  <si>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</si>
  <si>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</si>
  <si>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</si>
  <si>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</si>
  <si>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</si>
  <si>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</si>
  <si>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</si>
  <si>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</si>
  <si>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</si>
  <si>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</si>
  <si>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</si>
  <si>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</si>
  <si>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</si>
  <si>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</si>
  <si>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</si>
  <si>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</si>
  <si>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</si>
  <si>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</si>
  <si>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</si>
  <si>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</si>
  <si>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</si>
  <si>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</si>
  <si>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</si>
  <si>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</si>
  <si>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</si>
  <si>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</si>
  <si>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</si>
  <si>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</si>
  <si>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</si>
  <si>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</si>
  <si>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</si>
  <si>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</si>
  <si>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</si>
  <si>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</si>
  <si>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</si>
  <si>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</si>
  <si>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</si>
  <si>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</si>
  <si>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</si>
  <si>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</si>
  <si>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</si>
  <si>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</si>
  <si>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</si>
  <si>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</si>
  <si>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</si>
  <si>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</si>
  <si>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</si>
  <si>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</si>
  <si>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</si>
  <si>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</si>
  <si>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</si>
  <si>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</si>
  <si>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</si>
  <si>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</si>
  <si>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</si>
  <si>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</si>
  <si>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</si>
  <si>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</si>
  <si>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</si>
  <si>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</si>
  <si>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</si>
  <si>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</si>
  <si>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</si>
  <si>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</si>
  <si>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</si>
  <si>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</si>
  <si>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</si>
  <si>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</si>
  <si>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</si>
  <si>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</si>
  <si>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</si>
  <si>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</si>
  <si>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</si>
  <si>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</si>
  <si>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</si>
  <si>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</si>
  <si>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</si>
  <si>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</si>
  <si>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</si>
  <si>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</si>
  <si>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</si>
  <si>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</si>
  <si>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</si>
  <si>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</si>
  <si>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</si>
  <si>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</si>
  <si>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</si>
  <si>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</si>
  <si>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</si>
  <si>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</si>
  <si>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</si>
  <si>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</si>
  <si>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</si>
  <si>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</si>
  <si>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</si>
  <si>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</si>
  <si>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</si>
  <si>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</si>
  <si>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</si>
  <si>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</si>
  <si>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</si>
  <si>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</si>
  <si>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</si>
  <si>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</si>
  <si>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</si>
  <si>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</si>
  <si>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</si>
  <si>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</si>
  <si>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</si>
  <si>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</si>
  <si>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</si>
  <si>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</si>
  <si>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</si>
  <si>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</si>
  <si>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</si>
  <si>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</si>
  <si>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</si>
  <si>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</si>
  <si>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</si>
  <si>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</si>
  <si>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</si>
  <si>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</si>
  <si>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</si>
  <si>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</si>
  <si>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</si>
  <si>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</si>
  <si>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</si>
  <si>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</si>
  <si>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</si>
  <si>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</si>
  <si>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</si>
  <si>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</si>
  <si>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</si>
  <si>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</si>
  <si>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</si>
  <si>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</si>
  <si>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</si>
  <si>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</si>
  <si>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</si>
  <si>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</si>
  <si>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</si>
  <si>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</si>
  <si>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</si>
  <si>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</si>
  <si>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</si>
  <si>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</si>
  <si>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</si>
  <si>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</si>
  <si>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</si>
  <si>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</si>
  <si>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</si>
  <si>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</si>
  <si>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</si>
  <si>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</si>
  <si>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</si>
  <si>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</si>
  <si>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</si>
  <si>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</si>
  <si>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</si>
  <si>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</si>
  <si>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</si>
  <si>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</si>
  <si>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</si>
  <si>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</si>
  <si>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</si>
  <si>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</si>
  <si>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</si>
  <si>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</si>
  <si>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</si>
  <si>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</si>
  <si>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</si>
  <si>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</si>
  <si>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</si>
  <si>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</si>
  <si>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</si>
  <si>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</si>
  <si>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</si>
  <si>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</si>
  <si>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</si>
  <si>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</si>
  <si>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</si>
  <si>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</si>
  <si>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</si>
  <si>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</si>
  <si>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</si>
  <si>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</si>
  <si>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</si>
  <si>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</si>
  <si>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</si>
  <si>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</si>
  <si>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</si>
  <si>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</si>
  <si>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</si>
  <si>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</si>
  <si>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</si>
  <si>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</si>
  <si>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</si>
  <si>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</si>
  <si>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</si>
  <si>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</si>
  <si>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</si>
  <si>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</si>
  <si>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</si>
  <si>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</si>
  <si>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</si>
  <si>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</si>
  <si>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</si>
  <si>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</si>
  <si>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</si>
  <si>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</si>
  <si>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</si>
  <si>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</si>
  <si>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</si>
  <si>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</si>
  <si>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</si>
  <si>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</si>
  <si>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</si>
  <si>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</si>
  <si>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</si>
  <si>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</si>
  <si>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</si>
  <si>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</si>
  <si>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</si>
  <si>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</si>
  <si>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</si>
  <si>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</si>
  <si>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</si>
  <si>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</si>
  <si>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</si>
  <si>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</si>
  <si>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</si>
  <si>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</si>
  <si>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</si>
  <si>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</si>
  <si>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</si>
  <si>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</si>
  <si>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</si>
  <si>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</si>
  <si>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</si>
  <si>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</si>
  <si>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</si>
  <si>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</si>
  <si>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</si>
  <si>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</si>
  <si>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</si>
  <si>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</si>
  <si>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</si>
  <si>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</si>
  <si>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</si>
  <si>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</si>
  <si>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</si>
  <si>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</si>
  <si>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</si>
  <si>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</si>
  <si>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</si>
  <si>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</si>
  <si>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</si>
  <si>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</si>
  <si>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</si>
  <si>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</si>
  <si>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</si>
  <si>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</si>
  <si>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</si>
  <si>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</si>
  <si>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</si>
  <si>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</si>
  <si>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</si>
  <si>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</si>
  <si>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</si>
  <si>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</si>
  <si>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</si>
  <si>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</si>
  <si>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</si>
  <si>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</si>
  <si>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</si>
  <si>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</si>
  <si>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</si>
  <si>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</si>
  <si>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</si>
  <si>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</si>
  <si>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</si>
  <si>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</si>
  <si>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</si>
  <si>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</si>
  <si>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</si>
  <si>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</si>
  <si>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</si>
  <si>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</si>
  <si>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</si>
  <si>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</si>
  <si>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</si>
  <si>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</si>
  <si>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</si>
  <si>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</si>
  <si>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</si>
  <si>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</si>
  <si>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</si>
  <si>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</si>
  <si>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</si>
  <si>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</si>
  <si>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</si>
  <si>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</si>
  <si>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</si>
  <si>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</si>
  <si>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</si>
  <si>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</si>
  <si>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</si>
  <si>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</si>
  <si>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</si>
  <si>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</si>
  <si>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</si>
  <si>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</si>
  <si>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</si>
  <si>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</si>
  <si>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</si>
  <si>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</si>
  <si>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</si>
  <si>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</si>
  <si>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</si>
  <si>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</si>
  <si>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</si>
  <si>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</si>
  <si>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</si>
  <si>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</si>
  <si>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</si>
  <si>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</si>
  <si>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</si>
  <si>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</si>
  <si>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</si>
  <si>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</si>
  <si>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</si>
  <si>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</si>
  <si>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</si>
  <si>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</si>
  <si>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</si>
  <si>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</si>
  <si>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</si>
  <si>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</si>
  <si>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</si>
  <si>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</si>
  <si>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</si>
  <si>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</si>
  <si>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</si>
  <si>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</si>
  <si>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</si>
  <si>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</si>
  <si>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</si>
  <si>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</si>
  <si>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</si>
  <si>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</si>
  <si>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</si>
  <si>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</si>
  <si>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</si>
  <si>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</si>
  <si>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</si>
  <si>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</si>
  <si>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</si>
  <si>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</si>
  <si>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</si>
  <si>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</si>
  <si>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</si>
  <si>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</si>
  <si>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</si>
  <si>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</si>
  <si>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</si>
  <si>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</si>
  <si>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</si>
  <si>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</si>
  <si>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</si>
  <si>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</si>
  <si>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</si>
  <si>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</si>
  <si>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</si>
  <si>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</si>
  <si>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</si>
  <si>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</si>
  <si>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</si>
  <si>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</si>
  <si>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</si>
  <si>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</si>
  <si>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</si>
  <si>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</si>
  <si>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</si>
  <si>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</si>
  <si>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</si>
  <si>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</si>
  <si>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</si>
  <si>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</si>
  <si>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</si>
  <si>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</si>
  <si>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</si>
  <si>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</si>
  <si>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</si>
  <si>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</si>
  <si>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</si>
  <si>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</si>
  <si>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</si>
  <si>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</si>
  <si>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</si>
  <si>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</si>
  <si>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</si>
  <si>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</si>
  <si>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</si>
  <si>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</si>
  <si>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</si>
  <si>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</si>
  <si>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</si>
  <si>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</si>
  <si>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</si>
  <si>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</si>
  <si>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</si>
  <si>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</si>
  <si>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</si>
  <si>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</si>
  <si>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</si>
  <si>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</si>
  <si>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</si>
  <si>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</si>
  <si>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</si>
  <si>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</si>
  <si>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</si>
  <si>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</si>
  <si>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</si>
  <si>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</si>
  <si>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</si>
  <si>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</si>
  <si>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</si>
  <si>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</si>
  <si>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</si>
  <si>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</si>
  <si>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</si>
  <si>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</si>
  <si>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</si>
  <si>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</si>
  <si>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</si>
  <si>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</si>
  <si>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</si>
  <si>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</si>
  <si>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</si>
  <si>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</si>
  <si>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</si>
  <si>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</si>
  <si>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</si>
  <si>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</si>
  <si>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</si>
  <si>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</si>
  <si>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</si>
  <si>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</si>
  <si>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</si>
  <si>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</si>
  <si>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</si>
  <si>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</si>
  <si>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</si>
  <si>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</si>
  <si>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</si>
  <si>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</si>
  <si>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</si>
  <si>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</si>
  <si>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</si>
  <si>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</si>
  <si>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</si>
  <si>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</si>
  <si>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</si>
  <si>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</si>
  <si>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</si>
  <si>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</si>
  <si>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</si>
  <si>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</si>
  <si>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</si>
  <si>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</si>
  <si>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</si>
  <si>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</si>
  <si>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</si>
  <si>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</si>
  <si>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</si>
  <si>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</si>
  <si>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</si>
  <si>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</si>
  <si>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</si>
  <si>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</si>
  <si>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</si>
  <si>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</si>
  <si>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</si>
  <si>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</si>
  <si>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</si>
  <si>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</si>
  <si>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</si>
  <si>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</si>
  <si>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</si>
  <si>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</si>
  <si>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</si>
  <si>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</si>
  <si>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</si>
  <si>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</si>
  <si>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</si>
  <si>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</si>
  <si>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</si>
  <si>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</si>
  <si>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</si>
  <si>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</si>
  <si>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</si>
  <si>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</si>
  <si>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</si>
  <si>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</si>
  <si>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</si>
  <si>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</si>
  <si>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</si>
  <si>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</si>
  <si>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</si>
  <si>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</si>
  <si>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</si>
  <si>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</si>
  <si>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</si>
  <si>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</si>
  <si>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</si>
  <si>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</si>
  <si>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</si>
  <si>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</si>
  <si>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</si>
  <si>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</si>
  <si>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</si>
  <si>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</si>
  <si>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</si>
  <si>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</si>
  <si>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</si>
  <si>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</si>
  <si>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</si>
  <si>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</si>
  <si>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</si>
  <si>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</si>
  <si>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</si>
  <si>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</si>
  <si>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</si>
  <si>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</si>
  <si>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</si>
  <si>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</si>
  <si>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</si>
  <si>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</si>
  <si>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</si>
  <si>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</si>
  <si>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</si>
  <si>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</si>
  <si>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</si>
  <si>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</si>
  <si>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</si>
  <si>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</si>
  <si>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</si>
  <si>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</si>
  <si>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</si>
  <si>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</si>
  <si>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</si>
  <si>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</si>
  <si>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</si>
  <si>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</si>
  <si>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</si>
  <si>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</si>
  <si>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</si>
  <si>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</si>
  <si>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</si>
  <si>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</si>
  <si>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</si>
  <si>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</si>
  <si>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</si>
  <si>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</si>
  <si>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</si>
  <si>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</si>
  <si>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</si>
  <si>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</si>
  <si>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</si>
  <si>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</si>
  <si>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</si>
  <si>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</si>
  <si>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</si>
  <si>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</si>
  <si>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</si>
  <si>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</si>
  <si>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</si>
  <si>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</si>
  <si>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</si>
  <si>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</si>
  <si>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</si>
  <si>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</si>
  <si>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</si>
  <si>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</si>
  <si>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</si>
  <si>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</si>
  <si>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</si>
  <si>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</si>
  <si>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</si>
  <si>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</si>
  <si>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</si>
  <si>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</si>
  <si>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</si>
  <si>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</si>
  <si>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</si>
  <si>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</si>
  <si>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</si>
  <si>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</si>
  <si>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</si>
  <si>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</si>
  <si>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</si>
  <si>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</si>
  <si>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</si>
  <si>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</si>
  <si>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</si>
  <si>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</si>
  <si>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</si>
  <si>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</si>
  <si>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</si>
  <si>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</si>
  <si>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</si>
  <si>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</si>
  <si>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</si>
  <si>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</si>
  <si>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</si>
  <si>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</si>
  <si>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</si>
  <si>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</si>
  <si>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</si>
  <si>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</si>
  <si>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</si>
  <si>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</si>
  <si>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</si>
  <si>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</si>
  <si>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</si>
  <si>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</si>
  <si>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</si>
  <si>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</si>
  <si>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</si>
  <si>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</si>
  <si>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</si>
  <si>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</si>
  <si>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</si>
  <si>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</si>
  <si>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</si>
  <si>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</si>
  <si>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</si>
  <si>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</si>
  <si>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</si>
  <si>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</si>
  <si>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</si>
  <si>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</si>
  <si>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</si>
  <si>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</si>
  <si>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</si>
  <si>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</si>
  <si>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</si>
  <si>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</si>
  <si>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</si>
  <si>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</si>
  <si>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</si>
  <si>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</si>
  <si>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</si>
  <si>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</si>
  <si>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</si>
  <si>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</si>
  <si>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</si>
  <si>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</si>
  <si>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</si>
  <si>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</si>
  <si>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</si>
  <si>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</si>
  <si>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</si>
  <si>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</si>
  <si>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</si>
  <si>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</si>
  <si>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</si>
  <si>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</si>
  <si>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</si>
  <si>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</si>
  <si>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</si>
  <si>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</si>
  <si>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</si>
  <si>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</si>
  <si>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</si>
  <si>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</si>
  <si>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</si>
  <si>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</si>
  <si>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</si>
  <si>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</si>
  <si>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</si>
  <si>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</si>
  <si>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</si>
  <si>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</si>
  <si>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</si>
  <si>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</si>
  <si>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</si>
  <si>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</si>
  <si>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</si>
  <si>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</si>
  <si>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</si>
  <si>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</si>
  <si>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</si>
  <si>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</si>
  <si>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</si>
  <si>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</si>
  <si>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</si>
  <si>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</si>
  <si>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</si>
  <si>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</si>
  <si>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</si>
  <si>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</si>
  <si>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</si>
  <si>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</si>
  <si>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</si>
  <si>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</si>
  <si>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</si>
  <si>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</si>
  <si>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</si>
  <si>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</si>
  <si>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</si>
  <si>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</si>
  <si>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</si>
  <si>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</si>
  <si>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</si>
  <si>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</si>
  <si>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</si>
  <si>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</si>
  <si>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</si>
  <si>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</si>
  <si>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</si>
  <si>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</si>
  <si>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</si>
  <si>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</si>
  <si>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</si>
  <si>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</si>
  <si>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</si>
  <si>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</si>
  <si>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</si>
  <si>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</si>
  <si>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</si>
  <si>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</si>
  <si>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</si>
  <si>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</si>
  <si>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</si>
  <si>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</si>
  <si>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</si>
  <si>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</si>
  <si>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</si>
  <si>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</si>
  <si>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</si>
  <si>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</si>
  <si>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</si>
  <si>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</si>
  <si>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</si>
  <si>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</si>
  <si>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</si>
  <si>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</si>
  <si>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</si>
  <si>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</si>
  <si>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</si>
  <si>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</si>
  <si>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</si>
  <si>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</si>
  <si>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</si>
  <si>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</si>
  <si>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</si>
  <si>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</si>
  <si>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</si>
  <si>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</si>
  <si>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</si>
  <si>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</si>
  <si>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</si>
  <si>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</si>
  <si>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</si>
  <si>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</si>
  <si>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</si>
  <si>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</si>
  <si>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</si>
  <si>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</si>
  <si>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</si>
  <si>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</si>
  <si>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</si>
  <si>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</si>
  <si>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</si>
  <si>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</si>
  <si>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</si>
  <si>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</si>
  <si>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</si>
  <si>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</si>
  <si>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</si>
  <si>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</si>
  <si>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</si>
  <si>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</si>
  <si>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</si>
  <si>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</si>
  <si>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</si>
  <si>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</si>
  <si>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</si>
  <si>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</si>
  <si>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</si>
  <si>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</si>
  <si>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</si>
  <si>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</si>
  <si>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</si>
  <si>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</si>
  <si>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</si>
  <si>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</si>
  <si>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</si>
  <si>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</si>
  <si>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</si>
  <si>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</si>
  <si>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</si>
  <si>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</si>
  <si>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</si>
  <si>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</si>
  <si>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</si>
  <si>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</si>
  <si>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</si>
  <si>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</si>
  <si>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</si>
  <si>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</si>
  <si>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</si>
  <si>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</si>
  <si>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</si>
  <si>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</si>
  <si>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</si>
  <si>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</si>
  <si>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</si>
  <si>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</si>
  <si>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</si>
  <si>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</si>
  <si>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</si>
  <si>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</si>
  <si>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</si>
  <si>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</si>
  <si>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</si>
  <si>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</si>
  <si>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</si>
  <si>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</si>
  <si>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</si>
  <si>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</si>
  <si>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</si>
  <si>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</si>
  <si>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</si>
  <si>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</si>
  <si>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</si>
  <si>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</si>
  <si>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</si>
  <si>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</si>
  <si>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</si>
  <si>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</si>
  <si>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</si>
  <si>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</si>
  <si>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</si>
  <si>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</si>
  <si>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</si>
  <si>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</si>
  <si>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</si>
  <si>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</si>
  <si>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</si>
  <si>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</si>
  <si>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</si>
  <si>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</si>
  <si>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</si>
  <si>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</si>
  <si>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</si>
  <si>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</si>
  <si>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</si>
  <si>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</si>
  <si>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</si>
  <si>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</si>
  <si>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</si>
  <si>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</si>
  <si>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</si>
  <si>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</si>
  <si>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</si>
  <si>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</si>
  <si>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</si>
  <si>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</si>
  <si>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</si>
  <si>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</si>
  <si>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</si>
  <si>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</si>
  <si>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</si>
  <si>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</si>
  <si>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</si>
  <si>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</si>
  <si>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</si>
  <si>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</si>
  <si>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</si>
  <si>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</si>
  <si>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</si>
  <si>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</si>
  <si>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</si>
  <si>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</si>
  <si>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</si>
  <si>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</si>
  <si>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</si>
  <si>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</si>
  <si>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</si>
  <si>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</si>
  <si>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</si>
  <si>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</si>
  <si>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</si>
  <si>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</si>
  <si>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</si>
  <si>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</si>
  <si>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</si>
  <si>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</si>
  <si>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</si>
  <si>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</si>
  <si>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</si>
  <si>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</si>
  <si>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</si>
  <si>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</si>
  <si>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</si>
  <si>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</si>
  <si>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</si>
  <si>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</si>
  <si>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</si>
  <si>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</si>
  <si>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</si>
  <si>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</si>
  <si>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</si>
  <si>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</si>
  <si>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</si>
  <si>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</si>
  <si>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</si>
  <si>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</si>
  <si>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</si>
  <si>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</si>
  <si>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</si>
  <si>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</si>
  <si>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</si>
  <si>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</si>
  <si>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</si>
  <si>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</si>
  <si>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</si>
  <si>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</si>
  <si>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</si>
  <si>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</si>
  <si>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</si>
  <si>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</si>
  <si>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</si>
  <si>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</si>
  <si>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</si>
  <si>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</si>
  <si>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</si>
  <si>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</si>
  <si>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</si>
  <si>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</si>
  <si>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</si>
  <si>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</si>
  <si>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</si>
  <si>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</si>
  <si>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</si>
  <si>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</si>
  <si>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</si>
  <si>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</si>
  <si>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</si>
  <si>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</si>
  <si>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</si>
  <si>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</si>
  <si>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</si>
  <si>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</si>
  <si>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</si>
  <si>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</si>
  <si>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</si>
  <si>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</si>
  <si>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</si>
  <si>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</si>
  <si>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</si>
  <si>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</si>
  <si>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</si>
  <si>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</si>
  <si>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</si>
  <si>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</si>
  <si>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</si>
  <si>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</si>
  <si>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</si>
  <si>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</si>
  <si>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</si>
  <si>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</si>
  <si>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</si>
  <si>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</si>
  <si>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</si>
  <si>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</si>
  <si>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</si>
  <si>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</si>
  <si>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</si>
  <si>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</si>
  <si>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</si>
  <si>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</si>
  <si>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</si>
  <si>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</si>
  <si>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</si>
  <si>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</si>
  <si>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</si>
  <si>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</si>
  <si>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</si>
  <si>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</si>
  <si>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</si>
  <si>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</si>
  <si>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</si>
  <si>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</si>
  <si>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</si>
  <si>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</si>
  <si>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</si>
  <si>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</si>
  <si>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</si>
  <si>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</si>
  <si>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</si>
  <si>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</si>
  <si>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</si>
  <si>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</si>
  <si>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</si>
  <si>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</si>
  <si>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</si>
  <si>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</si>
  <si>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</si>
  <si>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</si>
  <si>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</si>
  <si>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</si>
  <si>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</si>
  <si>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</si>
  <si>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</si>
  <si>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</si>
  <si>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</si>
  <si>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</si>
  <si>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</si>
  <si>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</si>
  <si>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</si>
  <si>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</si>
  <si>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</si>
  <si>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</si>
  <si>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</si>
  <si>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</si>
  <si>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</si>
  <si>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</si>
  <si>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</si>
  <si>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</si>
  <si>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</si>
  <si>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</si>
  <si>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</si>
  <si>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</si>
  <si>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</si>
  <si>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</si>
  <si>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</si>
  <si>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</si>
  <si>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</si>
  <si>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</si>
  <si>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</si>
  <si>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</si>
  <si>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</si>
  <si>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</si>
  <si>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</si>
  <si>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</si>
  <si>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</si>
  <si>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</si>
  <si>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</si>
  <si>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</si>
  <si>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</si>
  <si>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</si>
  <si>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</si>
  <si>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</si>
  <si>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</si>
  <si>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</si>
  <si>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</si>
  <si>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</si>
  <si>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</si>
  <si>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</si>
  <si>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</si>
  <si>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</si>
  <si>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</si>
  <si>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</si>
  <si>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</si>
  <si>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</si>
  <si>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</si>
  <si>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</si>
  <si>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</si>
  <si>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</si>
  <si>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</si>
  <si>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</si>
  <si>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</si>
  <si>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</si>
  <si>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</si>
  <si>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</si>
  <si>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</si>
  <si>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</si>
  <si>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</si>
  <si>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</si>
  <si>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</si>
  <si>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</si>
  <si>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</si>
  <si>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</si>
  <si>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</si>
  <si>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</si>
  <si>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</si>
  <si>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</si>
  <si>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</si>
  <si>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</si>
  <si>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</si>
  <si>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</si>
  <si>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</si>
  <si>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</si>
  <si>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</si>
  <si>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</si>
  <si>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</si>
  <si>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</si>
  <si>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</si>
  <si>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</si>
  <si>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</si>
  <si>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</si>
  <si>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</si>
  <si>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</si>
  <si>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</si>
  <si>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</si>
  <si>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</si>
  <si>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</si>
  <si>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</si>
  <si>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</si>
  <si>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</si>
  <si>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</si>
  <si>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</si>
  <si>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</si>
  <si>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</si>
  <si>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</si>
  <si>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</si>
  <si>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</si>
  <si>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</si>
  <si>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</si>
  <si>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</si>
  <si>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</si>
  <si>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</si>
  <si>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</si>
  <si>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</si>
  <si>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</si>
  <si>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</si>
  <si>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</si>
  <si>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</si>
  <si>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</si>
  <si>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</si>
  <si>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</si>
  <si>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</si>
  <si>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</si>
  <si>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</si>
  <si>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</si>
  <si>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</si>
  <si>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</si>
  <si>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</si>
  <si>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</si>
  <si>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</si>
  <si>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</si>
  <si>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</si>
  <si>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</si>
  <si>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</si>
  <si>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</si>
  <si>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</si>
  <si>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</si>
  <si>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</si>
  <si>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</si>
  <si>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</si>
  <si>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</si>
  <si>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</si>
  <si>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</si>
  <si>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</si>
  <si>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</si>
  <si>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</si>
  <si>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</si>
  <si>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</si>
  <si>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</si>
  <si>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</si>
  <si>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</si>
  <si>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</si>
  <si>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</si>
  <si>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</si>
  <si>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</si>
  <si>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</si>
  <si>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</si>
  <si>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</si>
  <si>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</si>
  <si>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</si>
  <si>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</si>
  <si>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</si>
  <si>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</si>
  <si>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</si>
  <si>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</si>
  <si>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</si>
  <si>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</si>
  <si>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</si>
  <si>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</si>
  <si>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</si>
  <si>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</si>
  <si>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</si>
  <si>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</si>
  <si>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</si>
  <si>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</si>
  <si>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</si>
  <si>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</si>
  <si>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</si>
  <si>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</si>
  <si>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</si>
  <si>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</si>
  <si>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</si>
  <si>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</si>
  <si>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</si>
  <si>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</si>
  <si>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</si>
  <si>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</si>
  <si>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</si>
  <si>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</si>
  <si>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</si>
  <si>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</si>
  <si>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</si>
  <si>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</si>
  <si>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</si>
  <si>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</si>
  <si>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</si>
  <si>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</si>
  <si>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</si>
  <si>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</si>
  <si>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</si>
  <si>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</si>
  <si>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</si>
  <si>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</si>
  <si>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</si>
  <si>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</si>
  <si>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</si>
  <si>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</si>
  <si>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</si>
  <si>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</si>
  <si>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</si>
  <si>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</si>
  <si>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</si>
  <si>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</si>
  <si>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</si>
  <si>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</si>
  <si>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</si>
  <si>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</si>
  <si>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</si>
  <si>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</si>
  <si>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</si>
  <si>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</si>
  <si>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</si>
  <si>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</si>
  <si>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</si>
  <si>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</si>
  <si>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</si>
  <si>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</si>
  <si>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</si>
  <si>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</si>
  <si>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</si>
  <si>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</si>
  <si>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</si>
  <si>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</si>
  <si>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</si>
  <si>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</si>
  <si>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</si>
  <si>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</si>
  <si>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</si>
  <si>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</si>
  <si>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</si>
  <si>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</si>
  <si>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</si>
  <si>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</si>
  <si>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</si>
  <si>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</si>
  <si>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</si>
  <si>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</si>
  <si>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</si>
  <si>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</si>
  <si>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</si>
  <si>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</si>
  <si>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</si>
  <si>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</si>
  <si>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</si>
  <si>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</si>
  <si>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</si>
  <si>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</si>
  <si>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</si>
  <si>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</si>
  <si>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</si>
  <si>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</si>
  <si>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</si>
  <si>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</si>
  <si>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</si>
  <si>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</si>
  <si>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</si>
  <si>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</si>
  <si>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</si>
  <si>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</si>
  <si>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</si>
  <si>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</si>
  <si>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</si>
  <si>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</si>
  <si>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</si>
  <si>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</si>
  <si>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</si>
  <si>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</si>
  <si>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</si>
  <si>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</si>
  <si>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</si>
  <si>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</si>
  <si>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</si>
  <si>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</si>
  <si>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</si>
  <si>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</si>
  <si>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</si>
  <si>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</si>
  <si>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</si>
  <si>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</si>
  <si>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</si>
  <si>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</si>
  <si>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</si>
  <si>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</si>
  <si>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</si>
  <si>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</si>
  <si>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</si>
  <si>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</si>
  <si>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</si>
  <si>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</si>
  <si>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</si>
  <si>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</si>
  <si>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</si>
  <si>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</si>
  <si>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</si>
  <si>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</si>
  <si>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</si>
  <si>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</si>
  <si>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</si>
  <si>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</si>
  <si>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</si>
  <si>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</si>
  <si>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</si>
  <si>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</si>
  <si>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</si>
  <si>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</si>
  <si>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</si>
  <si>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</si>
  <si>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</si>
  <si>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</si>
  <si>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</si>
  <si>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</si>
  <si>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</si>
  <si>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</si>
  <si>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</si>
  <si>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</si>
  <si>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</si>
  <si>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</si>
  <si>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</si>
  <si>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</si>
  <si>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</si>
  <si>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</si>
  <si>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</si>
  <si>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</si>
  <si>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</si>
  <si>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</si>
  <si>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</si>
  <si>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</si>
  <si>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</si>
  <si>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</si>
  <si>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</si>
  <si>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</si>
  <si>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</si>
  <si>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</si>
  <si>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</si>
  <si>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</si>
  <si>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</si>
  <si>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</si>
  <si>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</si>
  <si>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</si>
  <si>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</si>
  <si>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</si>
  <si>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</si>
  <si>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</si>
  <si>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</si>
  <si>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</si>
  <si>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</si>
  <si>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</si>
  <si>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</si>
  <si>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</si>
  <si>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</si>
  <si>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</si>
  <si>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</si>
  <si>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</si>
  <si>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</si>
  <si>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</si>
  <si>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</si>
  <si>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</si>
  <si>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</si>
  <si>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</si>
  <si>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</si>
  <si>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</si>
  <si>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</si>
  <si>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</si>
  <si>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</si>
  <si>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</si>
  <si>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</si>
  <si>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</si>
  <si>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</si>
  <si>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</si>
  <si>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</si>
  <si>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</si>
  <si>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</si>
  <si>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</si>
  <si>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</si>
  <si>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</si>
  <si>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</si>
  <si>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</si>
  <si>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</si>
  <si>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</si>
  <si>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</si>
  <si>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</si>
  <si>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</si>
  <si>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</si>
  <si>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</si>
  <si>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</si>
  <si>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</si>
  <si>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</si>
  <si>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</si>
  <si>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</si>
  <si>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</si>
  <si>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</si>
  <si>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</si>
  <si>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</si>
  <si>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</si>
  <si>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</si>
  <si>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</si>
  <si>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</si>
  <si>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</si>
  <si>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</si>
  <si>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</si>
  <si>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</si>
  <si>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</si>
  <si>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</si>
  <si>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</si>
  <si>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</si>
  <si>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</si>
  <si>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</si>
  <si>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</si>
  <si>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</si>
  <si>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</si>
  <si>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</si>
  <si>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</si>
  <si>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</si>
  <si>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</si>
  <si>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</si>
  <si>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</si>
  <si>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</si>
  <si>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</si>
  <si>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</si>
  <si>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</si>
  <si>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</si>
  <si>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</si>
  <si>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</si>
  <si>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</si>
  <si>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</si>
  <si>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</si>
  <si>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</si>
  <si>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</si>
  <si>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</si>
  <si>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</si>
  <si>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</si>
  <si>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</si>
  <si>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</si>
  <si>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</si>
  <si>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</si>
  <si>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</si>
  <si>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</si>
  <si>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</si>
  <si>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</si>
  <si>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</si>
  <si>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</si>
  <si>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</si>
  <si>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</si>
  <si>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</si>
  <si>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</si>
  <si>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</si>
  <si>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</si>
  <si>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</si>
  <si>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</si>
  <si>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</si>
  <si>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</si>
  <si>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</si>
  <si>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</si>
  <si>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</si>
  <si>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</si>
  <si>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</si>
  <si>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</si>
  <si>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</si>
  <si>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</si>
  <si>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</si>
  <si>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</si>
  <si>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</si>
  <si>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</si>
  <si>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</si>
  <si>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</si>
  <si>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</si>
  <si>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</si>
  <si>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</si>
  <si>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</si>
  <si>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</si>
  <si>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</si>
  <si>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</si>
  <si>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</si>
  <si>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</si>
  <si>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</si>
  <si>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</si>
  <si>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</si>
  <si>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</si>
  <si>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</si>
  <si>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</si>
  <si>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</si>
  <si>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</si>
  <si>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</si>
  <si>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</si>
  <si>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</si>
  <si>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</si>
  <si>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</si>
  <si>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</si>
  <si>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</si>
  <si>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</si>
  <si>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</si>
  <si>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</si>
  <si>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</si>
  <si>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</si>
  <si>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</si>
  <si>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</si>
  <si>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</si>
  <si>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</si>
  <si>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</si>
  <si>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</si>
  <si>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</si>
  <si>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</si>
  <si>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</si>
  <si>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</si>
  <si>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</si>
  <si>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</si>
  <si>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</si>
  <si>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</si>
  <si>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</si>
  <si>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</si>
  <si>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</si>
  <si>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</si>
  <si>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</si>
  <si>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</si>
  <si>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</si>
  <si>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</si>
  <si>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</si>
  <si>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</si>
  <si>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</si>
  <si>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</si>
  <si>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</si>
  <si>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</si>
  <si>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</si>
  <si>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</si>
  <si>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</si>
  <si>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</si>
  <si>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</si>
  <si>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</si>
  <si>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</si>
  <si>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</si>
  <si>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</si>
  <si>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</si>
  <si>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</si>
  <si>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</si>
  <si>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</si>
  <si>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</si>
  <si>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</si>
  <si>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</si>
  <si>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</si>
  <si>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</si>
  <si>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</si>
  <si>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</si>
  <si>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</si>
  <si>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</si>
  <si>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</si>
  <si>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</si>
  <si>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</si>
  <si>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</si>
  <si>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</si>
  <si>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</si>
  <si>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</si>
  <si>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</si>
  <si>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</si>
  <si>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</si>
  <si>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</si>
  <si>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</si>
  <si>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</si>
  <si>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</si>
  <si>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</si>
  <si>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</si>
  <si>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</si>
  <si>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</si>
  <si>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</si>
  <si>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</si>
  <si>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</si>
  <si>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</si>
  <si>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</si>
  <si>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</si>
  <si>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</si>
  <si>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</si>
  <si>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</si>
  <si>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</si>
  <si>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</si>
  <si>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</si>
  <si>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</si>
  <si>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</si>
  <si>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</si>
  <si>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</si>
  <si>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</si>
  <si>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</si>
  <si>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</si>
  <si>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</si>
  <si>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</si>
  <si>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</si>
  <si>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</si>
  <si>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</si>
  <si>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</si>
  <si>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</si>
  <si>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</si>
  <si>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</si>
  <si>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</si>
  <si>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</si>
  <si>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</si>
  <si>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</si>
  <si>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</si>
  <si>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</si>
  <si>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</si>
  <si>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</si>
  <si>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</si>
  <si>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</si>
  <si>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</si>
  <si>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</si>
  <si>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</si>
  <si>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</si>
  <si>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</si>
  <si>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</si>
  <si>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</si>
  <si>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</si>
  <si>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</si>
  <si>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</si>
  <si>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</si>
  <si>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</si>
  <si>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</si>
  <si>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</si>
  <si>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</si>
  <si>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</si>
  <si>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</si>
  <si>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</si>
  <si>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</si>
  <si>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</si>
  <si>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</si>
  <si>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</si>
  <si>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</si>
  <si>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</si>
  <si>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</si>
  <si>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</si>
  <si>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</si>
  <si>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</si>
  <si>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</si>
  <si>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</si>
  <si>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</si>
  <si>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</si>
  <si>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</si>
  <si>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</si>
  <si>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</si>
  <si>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</si>
  <si>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</si>
  <si>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</si>
  <si>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</si>
  <si>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</si>
  <si>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</si>
  <si>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</si>
  <si>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</si>
  <si>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</si>
  <si>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</si>
  <si>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</si>
  <si>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</si>
  <si>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</si>
  <si>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</si>
  <si>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</si>
  <si>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</si>
  <si>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</si>
  <si>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</si>
  <si>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</si>
  <si>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</si>
  <si>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</si>
  <si>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</si>
  <si>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</si>
  <si>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</si>
  <si>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</si>
  <si>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</si>
  <si>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</si>
  <si>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</si>
  <si>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</si>
  <si>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</si>
  <si>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</si>
  <si>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</si>
  <si>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</si>
  <si>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</si>
  <si>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</si>
  <si>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</si>
  <si>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</si>
  <si>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</si>
  <si>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</si>
  <si>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</si>
  <si>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</si>
  <si>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</si>
  <si>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</si>
  <si>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</si>
  <si>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</si>
  <si>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</si>
  <si>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</si>
  <si>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</si>
  <si>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</si>
  <si>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</si>
  <si>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</si>
  <si>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</si>
  <si>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</si>
  <si>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</si>
  <si>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</si>
  <si>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</si>
  <si>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</si>
  <si>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</si>
  <si>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</si>
  <si>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</si>
  <si>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</si>
  <si>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</si>
  <si>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</si>
  <si>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</si>
  <si>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</si>
  <si>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</si>
  <si>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</si>
  <si>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</si>
  <si>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</si>
  <si>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</si>
  <si>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</si>
  <si>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</si>
  <si>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</si>
  <si>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</si>
  <si>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</si>
  <si>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</si>
  <si>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</si>
  <si>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</si>
  <si>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</si>
  <si>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</si>
  <si>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</si>
  <si>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</si>
  <si>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</si>
  <si>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</si>
  <si>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</si>
  <si>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</si>
  <si>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</si>
  <si>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</si>
  <si>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</si>
  <si>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</si>
  <si>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</si>
  <si>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</si>
  <si>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</si>
  <si>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</si>
  <si>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</si>
  <si>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</si>
  <si>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</si>
  <si>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</si>
  <si>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</si>
  <si>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</si>
  <si>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</si>
  <si>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</si>
  <si>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</si>
  <si>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</si>
  <si>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</si>
  <si>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</si>
  <si>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</si>
  <si>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</si>
  <si>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</si>
  <si>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</si>
  <si>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</si>
  <si>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</si>
  <si>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</si>
  <si>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</si>
  <si>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</si>
  <si>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</si>
  <si>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</si>
  <si>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</si>
  <si>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</si>
  <si>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</si>
  <si>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</si>
  <si>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</si>
  <si>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</si>
  <si>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</si>
  <si>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</si>
  <si>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</si>
  <si>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</si>
  <si>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</si>
  <si>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</si>
  <si>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</si>
  <si>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</si>
  <si>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</si>
  <si>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</si>
  <si>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</si>
  <si>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</si>
  <si>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</si>
  <si>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</si>
  <si>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</si>
  <si>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</si>
  <si>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</si>
  <si>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</si>
  <si>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</si>
  <si>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</si>
  <si>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</si>
  <si>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</si>
  <si>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</si>
  <si>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</si>
  <si>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</si>
  <si>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</si>
  <si>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</si>
  <si>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</si>
  <si>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</si>
  <si>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</si>
  <si>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</si>
  <si>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</si>
  <si>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</si>
  <si>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</si>
  <si>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</si>
  <si>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</si>
  <si>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</si>
  <si>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</si>
  <si>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</si>
  <si>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</si>
  <si>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</si>
  <si>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</si>
  <si>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</si>
  <si>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</si>
  <si>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</si>
  <si>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</si>
  <si>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</si>
  <si>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</si>
  <si>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</si>
  <si>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</si>
  <si>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</si>
  <si>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</si>
  <si>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</si>
  <si>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</si>
  <si>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</si>
  <si>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</si>
  <si>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</si>
  <si>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</si>
  <si>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</si>
  <si>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</si>
  <si>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</si>
  <si>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</si>
  <si>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</si>
  <si>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</si>
  <si>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</si>
  <si>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</si>
  <si>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</si>
  <si>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</si>
  <si>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</si>
  <si>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</si>
  <si>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</si>
  <si>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</si>
  <si>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</si>
  <si>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</si>
  <si>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</si>
  <si>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</si>
  <si>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</si>
  <si>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</si>
  <si>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</si>
  <si>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</si>
  <si>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</si>
  <si>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</si>
  <si>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</si>
  <si>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</si>
  <si>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</si>
  <si>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</si>
  <si>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</si>
  <si>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</si>
  <si>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</si>
  <si>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</si>
  <si>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</si>
  <si>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</si>
  <si>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</si>
  <si>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</si>
  <si>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</si>
  <si>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</si>
  <si>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</si>
  <si>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</si>
  <si>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</si>
  <si>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</si>
  <si>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</si>
  <si>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</si>
  <si>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</si>
  <si>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</si>
  <si>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</si>
  <si>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</si>
  <si>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</si>
  <si>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</si>
  <si>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</si>
  <si>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</si>
  <si>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</si>
  <si>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</si>
  <si>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</si>
  <si>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</si>
  <si>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</si>
  <si>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</si>
  <si>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</si>
  <si>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</si>
  <si>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</si>
  <si>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</si>
  <si>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</si>
  <si>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</si>
  <si>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</si>
  <si>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</si>
  <si>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</si>
  <si>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</si>
  <si>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</si>
  <si>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</si>
  <si>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</si>
  <si>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</si>
  <si>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</si>
  <si>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</si>
  <si>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</si>
  <si>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</si>
  <si>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</si>
  <si>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</si>
  <si>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</si>
  <si>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</si>
  <si>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</si>
  <si>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</si>
  <si>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</si>
  <si>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</si>
  <si>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</si>
  <si>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</si>
  <si>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</si>
  <si>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</si>
  <si>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</si>
  <si>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</si>
  <si>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</si>
  <si>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</si>
  <si>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</si>
  <si>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</si>
  <si>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</si>
  <si>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</si>
  <si>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</si>
  <si>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</si>
  <si>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</si>
  <si>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</si>
  <si>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</si>
  <si>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</si>
  <si>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</si>
  <si>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</si>
  <si>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</si>
  <si>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</si>
  <si>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</si>
  <si>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</si>
  <si>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</si>
  <si>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</si>
  <si>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</si>
  <si>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</si>
  <si>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</si>
  <si>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</si>
  <si>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</si>
  <si>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</si>
  <si>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</si>
  <si>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</si>
  <si>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</si>
  <si>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</si>
  <si>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</si>
  <si>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</si>
  <si>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</si>
  <si>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</si>
  <si>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</si>
  <si>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</si>
  <si>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</si>
  <si>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</si>
  <si>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</si>
  <si>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</si>
  <si>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</si>
  <si>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</si>
  <si>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</si>
  <si>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</si>
  <si>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</si>
  <si>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</si>
  <si>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</si>
  <si>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</si>
  <si>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</si>
  <si>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</si>
  <si>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</si>
  <si>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</si>
  <si>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</si>
  <si>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</si>
  <si>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</si>
  <si>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</si>
  <si>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</si>
  <si>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</si>
  <si>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</si>
  <si>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</si>
  <si>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</si>
  <si>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</si>
  <si>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</si>
  <si>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</si>
  <si>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</si>
  <si>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</si>
  <si>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</si>
  <si>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</si>
  <si>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</si>
  <si>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</si>
  <si>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</si>
  <si>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</si>
  <si>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</si>
  <si>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</si>
  <si>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</si>
  <si>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</si>
  <si>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</si>
  <si>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</si>
  <si>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</si>
  <si>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</si>
  <si>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</si>
  <si>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</si>
  <si>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</si>
  <si>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</si>
  <si>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</si>
  <si>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</si>
  <si>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</si>
  <si>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</si>
  <si>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</si>
  <si>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</si>
  <si>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</si>
  <si>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</si>
  <si>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</si>
  <si>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</si>
  <si>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</si>
  <si>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</si>
  <si>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</si>
  <si>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</si>
  <si>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</si>
  <si>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</si>
  <si>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</si>
  <si>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</si>
  <si>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</si>
  <si>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</si>
  <si>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</si>
  <si>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</si>
  <si>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</si>
  <si>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</si>
  <si>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</si>
  <si>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</si>
  <si>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</si>
  <si>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</si>
  <si>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</si>
  <si>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</si>
  <si>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</si>
  <si>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</si>
  <si>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</si>
  <si>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</si>
  <si>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</si>
  <si>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</si>
  <si>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</si>
  <si>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</si>
  <si>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</si>
  <si>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</si>
  <si>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</si>
  <si>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</si>
  <si>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</si>
  <si>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</si>
  <si>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</si>
  <si>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</si>
  <si>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</si>
  <si>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</si>
  <si>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</si>
  <si>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</si>
  <si>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</si>
  <si>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</si>
  <si>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</si>
  <si>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</si>
  <si>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</si>
  <si>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</si>
  <si>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</si>
  <si>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</si>
  <si>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</si>
  <si>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</si>
  <si>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</si>
  <si>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</si>
  <si>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</si>
  <si>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</si>
  <si>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</si>
  <si>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</si>
  <si>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</si>
  <si>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</si>
  <si>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</si>
  <si>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</si>
  <si>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</si>
  <si>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</si>
  <si>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</si>
  <si>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</si>
  <si>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</si>
  <si>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</si>
  <si>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</si>
  <si>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</si>
  <si>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</si>
  <si>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</si>
  <si>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</si>
  <si>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</si>
  <si>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</si>
  <si>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</si>
  <si>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</si>
  <si>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</si>
  <si>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</si>
  <si>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</si>
  <si>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</si>
  <si>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</si>
  <si>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</si>
  <si>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</si>
  <si>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</si>
  <si>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</si>
  <si>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</si>
  <si>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</si>
  <si>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</si>
  <si>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</si>
  <si>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</si>
  <si>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</si>
  <si>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</si>
  <si>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</si>
  <si>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</si>
  <si>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</si>
  <si>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</si>
  <si>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</si>
  <si>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</si>
  <si>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</si>
  <si>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</si>
  <si>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</si>
  <si>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</si>
  <si>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</si>
  <si>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</si>
  <si>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</si>
  <si>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</si>
  <si>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</si>
  <si>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</si>
  <si>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</si>
  <si>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</si>
  <si>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</si>
  <si>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</si>
  <si>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</si>
  <si>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</si>
  <si>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</si>
  <si>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</si>
  <si>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</si>
  <si>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</si>
  <si>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</si>
  <si>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</si>
  <si>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</si>
  <si>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</si>
  <si>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</si>
  <si>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</si>
  <si>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</si>
  <si>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</si>
  <si>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</si>
  <si>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</si>
  <si>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</si>
  <si>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</si>
  <si>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</si>
  <si>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</si>
  <si>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</si>
  <si>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</si>
  <si>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</si>
  <si>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</si>
  <si>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</si>
  <si>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</si>
  <si>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</si>
  <si>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</si>
  <si>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</si>
  <si>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</si>
  <si>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</si>
  <si>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</si>
  <si>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</si>
  <si>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</si>
  <si>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</si>
  <si>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</si>
  <si>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</si>
  <si>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</si>
  <si>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</si>
  <si>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</si>
  <si>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</si>
  <si>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</si>
  <si>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</si>
  <si>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</si>
  <si>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</si>
  <si>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</si>
  <si>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</si>
  <si>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</si>
  <si>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</si>
  <si>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</si>
  <si>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</si>
  <si>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</si>
  <si>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</si>
  <si>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</si>
  <si>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</si>
  <si>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</si>
  <si>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</si>
  <si>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</si>
  <si>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</si>
  <si>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</si>
  <si>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</si>
  <si>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</si>
  <si>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</si>
  <si>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</si>
  <si>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</si>
  <si>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</si>
  <si>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</si>
  <si>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</si>
  <si>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</si>
  <si>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</si>
  <si>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</si>
  <si>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</si>
  <si>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</si>
  <si>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</si>
  <si>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</si>
  <si>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</si>
  <si>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</si>
  <si>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</si>
  <si>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</si>
  <si>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</si>
  <si>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</si>
  <si>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</si>
  <si>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</si>
  <si>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</si>
  <si>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</si>
  <si>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</si>
  <si>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</si>
  <si>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</si>
  <si>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</si>
  <si>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</si>
  <si>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</si>
  <si>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</si>
  <si>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</si>
  <si>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</si>
  <si>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</si>
  <si>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</si>
  <si>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</si>
  <si>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</si>
  <si>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</si>
  <si>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</si>
  <si>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</si>
  <si>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</si>
  <si>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</si>
  <si>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</si>
  <si>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</si>
  <si>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</si>
  <si>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</si>
  <si>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</si>
  <si>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</si>
  <si>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</si>
  <si>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</si>
  <si>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</si>
  <si>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</si>
  <si>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</si>
  <si>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</si>
  <si>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</si>
  <si>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</si>
  <si>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</si>
  <si>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</si>
  <si>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</si>
  <si>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</si>
  <si>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</si>
  <si>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</si>
  <si>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</si>
  <si>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</si>
  <si>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</si>
  <si>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</si>
  <si>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</si>
  <si>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</si>
  <si>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</si>
  <si>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</si>
  <si>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</si>
  <si>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</si>
  <si>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</si>
  <si>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</si>
  <si>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</si>
  <si>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</si>
  <si>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</si>
  <si>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</si>
  <si>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</si>
  <si>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</si>
  <si>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</si>
  <si>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</si>
  <si>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</si>
  <si>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</si>
  <si>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</si>
  <si>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</si>
  <si>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</si>
  <si>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</si>
  <si>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</si>
  <si>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</si>
  <si>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</si>
  <si>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</si>
  <si>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</si>
  <si>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</si>
  <si>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</si>
  <si>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</si>
  <si>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</si>
  <si>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</si>
  <si>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</si>
  <si>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</si>
  <si>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</si>
  <si>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</si>
  <si>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</si>
  <si>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</si>
  <si>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</si>
  <si>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</si>
  <si>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</si>
  <si>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</si>
  <si>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</si>
  <si>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</si>
  <si>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</si>
  <si>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</si>
  <si>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</si>
  <si>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</si>
  <si>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</si>
  <si>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</si>
  <si>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</si>
  <si>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</si>
  <si>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</si>
  <si>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</si>
  <si>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</si>
  <si>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</si>
  <si>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</si>
  <si>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</si>
  <si>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</si>
  <si>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</si>
  <si>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</si>
  <si>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</si>
  <si>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</si>
  <si>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</si>
  <si>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</si>
  <si>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</si>
  <si>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</si>
  <si>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</si>
  <si>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</si>
  <si>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</si>
  <si>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</si>
  <si>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</si>
  <si>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</si>
  <si>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</si>
  <si>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</si>
  <si>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</si>
  <si>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</si>
  <si>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</si>
  <si>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</si>
  <si>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</si>
  <si>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</si>
  <si>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</si>
  <si>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</si>
  <si>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</si>
  <si>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</si>
  <si>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</si>
  <si>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</si>
  <si>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</si>
  <si>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</si>
  <si>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</si>
  <si>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</si>
  <si>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</si>
  <si>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</si>
  <si>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</si>
  <si>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</si>
  <si>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</si>
  <si>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</si>
  <si>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</si>
  <si>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</si>
  <si>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</si>
  <si>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</si>
  <si>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</si>
  <si>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</si>
  <si>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</si>
  <si>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</si>
  <si>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</si>
  <si>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</si>
  <si>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</si>
  <si>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</si>
  <si>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</si>
  <si>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</si>
  <si>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</si>
  <si>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</si>
  <si>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</si>
  <si>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</si>
  <si>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</si>
  <si>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</si>
  <si>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</si>
  <si>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</si>
  <si>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</si>
  <si>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</si>
  <si>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</si>
  <si>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</si>
  <si>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</si>
  <si>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</si>
  <si>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</si>
  <si>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</si>
  <si>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</si>
  <si>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</si>
  <si>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</si>
  <si>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</si>
  <si>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</si>
  <si>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</si>
  <si>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</si>
  <si>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</si>
  <si>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</si>
  <si>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</si>
  <si>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</si>
  <si>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</si>
  <si>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</si>
  <si>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</si>
  <si>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</si>
  <si>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</si>
  <si>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</si>
  <si>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</si>
  <si>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</si>
  <si>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</si>
  <si>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</si>
  <si>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</si>
  <si>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</si>
  <si>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</si>
  <si>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</si>
  <si>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</si>
  <si>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</si>
  <si>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</si>
  <si>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</si>
  <si>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</si>
  <si>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</si>
  <si>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</si>
  <si>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</si>
  <si>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</si>
  <si>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</si>
  <si>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</si>
  <si>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</si>
  <si>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</si>
  <si>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</si>
  <si>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</si>
  <si>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</si>
  <si>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</si>
  <si>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</si>
  <si>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</si>
  <si>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</si>
  <si>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</si>
  <si>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</si>
  <si>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</si>
  <si>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</si>
  <si>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</si>
  <si>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</si>
  <si>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</si>
  <si>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</si>
  <si>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</si>
  <si>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</si>
  <si>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</si>
  <si>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</si>
  <si>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</si>
  <si>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</si>
  <si>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</si>
  <si>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</si>
  <si>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</si>
  <si>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</si>
  <si>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</si>
  <si>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</si>
  <si>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</si>
  <si>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</si>
  <si>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</si>
  <si>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</si>
  <si>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</si>
  <si>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</si>
  <si>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</si>
  <si>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</si>
  <si>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</si>
  <si>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</si>
  <si>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</si>
  <si>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</si>
  <si>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</si>
  <si>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</si>
  <si>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</si>
  <si>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</si>
  <si>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</si>
  <si>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</si>
  <si>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</si>
  <si>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</si>
  <si>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</si>
  <si>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</si>
  <si>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</si>
  <si>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</si>
  <si>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</si>
  <si>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</si>
  <si>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</si>
  <si>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</si>
  <si>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</si>
  <si>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</si>
  <si>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</si>
  <si>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</si>
  <si>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</si>
  <si>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</si>
  <si>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</si>
  <si>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</si>
  <si>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</si>
  <si>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</si>
  <si>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</si>
  <si>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</si>
  <si>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</si>
  <si>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</si>
  <si>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</si>
  <si>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</si>
  <si>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</si>
  <si>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</si>
  <si>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</si>
  <si>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</si>
  <si>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</si>
  <si>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</si>
  <si>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</si>
  <si>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</si>
  <si>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</si>
  <si>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</si>
  <si>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</si>
  <si>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</si>
  <si>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</si>
  <si>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</si>
  <si>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</si>
  <si>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</si>
  <si>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</si>
  <si>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</si>
  <si>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</si>
  <si>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</si>
  <si>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</si>
  <si>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</si>
  <si>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</si>
  <si>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</si>
  <si>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</si>
  <si>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</si>
  <si>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</si>
  <si>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</si>
  <si>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</si>
  <si>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</si>
  <si>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</si>
  <si>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</si>
  <si>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</si>
  <si>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</si>
  <si>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</si>
  <si>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</si>
  <si>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</si>
  <si>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</si>
  <si>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</si>
  <si>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</si>
  <si>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</si>
  <si>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</si>
  <si>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</si>
  <si>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</si>
  <si>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</si>
  <si>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</si>
  <si>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</si>
  <si>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</si>
  <si>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</si>
  <si>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</si>
  <si>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</si>
  <si>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</si>
  <si>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</si>
  <si>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</si>
  <si>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</si>
  <si>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</si>
  <si>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</si>
  <si>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</si>
  <si>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</si>
  <si>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</si>
  <si>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</si>
  <si>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</si>
  <si>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</si>
  <si>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</si>
  <si>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</si>
  <si>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</si>
  <si>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</si>
  <si>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</si>
  <si>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</si>
  <si>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</si>
  <si>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</si>
  <si>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</si>
  <si>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</si>
  <si>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</si>
  <si>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</si>
  <si>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</si>
  <si>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</si>
  <si>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</si>
  <si>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</si>
  <si>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</si>
  <si>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</si>
  <si>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</si>
  <si>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</si>
  <si>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</si>
  <si>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</si>
  <si>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</si>
  <si>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</si>
  <si>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</si>
  <si>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</si>
  <si>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</si>
  <si>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</si>
  <si>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</si>
  <si>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</si>
  <si>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</si>
  <si>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</si>
  <si>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</si>
  <si>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</si>
  <si>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</si>
  <si>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</si>
  <si>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</si>
  <si>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</si>
  <si>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</si>
  <si>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</si>
  <si>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</si>
  <si>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</si>
  <si>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</si>
  <si>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</si>
  <si>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</si>
  <si>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</si>
  <si>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</si>
  <si>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</si>
  <si>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</si>
  <si>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</si>
  <si>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</si>
  <si>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</si>
  <si>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</si>
  <si>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</si>
  <si>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</si>
  <si>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</si>
  <si>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</si>
  <si>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</si>
  <si>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</si>
  <si>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</si>
  <si>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</si>
  <si>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</si>
  <si>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</si>
  <si>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</si>
  <si>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</si>
  <si>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</si>
  <si>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</si>
  <si>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</si>
  <si>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</si>
  <si>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</si>
  <si>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</si>
  <si>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</si>
  <si>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</si>
  <si>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</si>
  <si>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</si>
  <si>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</si>
  <si>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</si>
  <si>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</si>
  <si>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</si>
  <si>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</si>
  <si>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</si>
  <si>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</si>
  <si>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</si>
  <si>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</si>
  <si>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</si>
  <si>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</si>
  <si>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</si>
  <si>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</si>
  <si>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</si>
  <si>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</si>
  <si>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</si>
  <si>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</si>
  <si>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</si>
  <si>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</si>
  <si>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</si>
  <si>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</si>
  <si>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</si>
  <si>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</si>
  <si>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</si>
  <si>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</si>
  <si>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</si>
  <si>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</si>
  <si>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</si>
  <si>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</si>
  <si>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</si>
  <si>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</si>
  <si>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</si>
  <si>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</si>
  <si>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</si>
  <si>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</si>
  <si>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</si>
  <si>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</si>
  <si>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</si>
  <si>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</si>
  <si>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</si>
  <si>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</si>
  <si>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</si>
  <si>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</si>
  <si>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</si>
  <si>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</si>
  <si>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</si>
  <si>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</si>
  <si>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</si>
  <si>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</si>
  <si>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</si>
  <si>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</si>
  <si>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</si>
  <si>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</si>
  <si>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</si>
  <si>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</si>
  <si>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</si>
  <si>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</si>
  <si>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</si>
  <si>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</si>
  <si>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</si>
  <si>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</si>
  <si>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</si>
  <si>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</si>
  <si>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</si>
  <si>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</si>
  <si>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</si>
  <si>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</si>
  <si>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</si>
  <si>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</si>
  <si>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</si>
  <si>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</si>
  <si>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</si>
  <si>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</si>
  <si>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</si>
  <si>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</si>
  <si>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</si>
  <si>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</si>
  <si>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</si>
  <si>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</si>
  <si>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</si>
  <si>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</si>
  <si>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</si>
  <si>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</si>
  <si>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</si>
  <si>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</si>
  <si>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</si>
  <si>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</si>
  <si>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</si>
  <si>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</si>
  <si>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</si>
  <si>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</si>
  <si>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</si>
  <si>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</si>
  <si>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</si>
  <si>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</si>
  <si>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</si>
  <si>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</si>
  <si>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</si>
  <si>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</si>
  <si>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</si>
  <si>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</si>
  <si>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</si>
  <si>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</si>
  <si>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</si>
  <si>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</si>
  <si>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</si>
  <si>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</si>
  <si>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</si>
  <si>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</si>
  <si>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</si>
  <si>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</si>
  <si>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</si>
  <si>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</si>
  <si>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</si>
  <si>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</si>
  <si>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</si>
  <si>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</si>
  <si>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</si>
  <si>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</si>
  <si>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</si>
  <si>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</si>
  <si>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</si>
  <si>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</si>
  <si>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</si>
  <si>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</si>
  <si>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</si>
  <si>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</si>
  <si>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</si>
  <si>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</si>
  <si>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</si>
  <si>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</si>
  <si>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</si>
  <si>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</si>
  <si>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</si>
  <si>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</si>
  <si>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</si>
  <si>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</si>
  <si>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</si>
  <si>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</si>
  <si>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</si>
  <si>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</si>
  <si>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</si>
  <si>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</si>
  <si>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</si>
  <si>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</si>
  <si>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</si>
  <si>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</si>
  <si>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</si>
  <si>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</si>
  <si>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</si>
  <si>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</si>
  <si>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</si>
  <si>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</si>
  <si>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</si>
  <si>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</si>
  <si>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</si>
  <si>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</si>
  <si>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</si>
  <si>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</si>
  <si>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</si>
  <si>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</si>
  <si>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</si>
  <si>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</si>
  <si>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</si>
  <si>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</si>
  <si>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</si>
  <si>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</si>
  <si>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</si>
  <si>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</si>
  <si>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</si>
  <si>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</si>
  <si>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</si>
  <si>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</si>
  <si>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</si>
  <si>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</si>
  <si>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</si>
  <si>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</si>
  <si>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</si>
  <si>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</si>
  <si>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</si>
  <si>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</si>
  <si>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</si>
  <si>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</si>
  <si>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</si>
  <si>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</si>
  <si>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</si>
  <si>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</si>
  <si>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</si>
  <si>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</si>
  <si>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</si>
  <si>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</si>
  <si>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</si>
  <si>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</si>
  <si>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</si>
  <si>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</si>
  <si>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</si>
  <si>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</si>
  <si>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</si>
  <si>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</si>
  <si>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</si>
  <si>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</si>
  <si>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</si>
  <si>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</si>
  <si>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</si>
  <si>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</si>
  <si>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</si>
  <si>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</si>
  <si>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</si>
  <si>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</si>
  <si>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</si>
  <si>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</si>
  <si>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</si>
  <si>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</si>
  <si>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</si>
  <si>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</si>
  <si>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</si>
  <si>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</si>
  <si>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</si>
  <si>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</si>
  <si>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</si>
  <si>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</si>
  <si>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</si>
  <si>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</si>
  <si>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</si>
  <si>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</si>
  <si>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</si>
  <si>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</si>
  <si>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</si>
  <si>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</si>
  <si>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</si>
  <si>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</si>
  <si>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</si>
  <si>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</si>
  <si>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</si>
  <si>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</si>
  <si>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</si>
  <si>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</si>
  <si>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</si>
  <si>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</si>
  <si>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</si>
  <si>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</si>
  <si>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</si>
  <si>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</si>
  <si>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</si>
  <si>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</si>
  <si>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</si>
  <si>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</si>
  <si>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</si>
  <si>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</si>
  <si>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</si>
  <si>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</si>
  <si>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</si>
  <si>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</si>
  <si>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</si>
  <si>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</si>
  <si>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</si>
  <si>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</si>
  <si>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</si>
  <si>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</si>
  <si>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</si>
  <si>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</si>
  <si>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</si>
  <si>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</si>
  <si>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</si>
  <si>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</si>
  <si>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</si>
  <si>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</si>
  <si>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</si>
  <si>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</si>
  <si>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</si>
  <si>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</si>
  <si>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</si>
  <si>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</si>
  <si>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</si>
  <si>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</si>
  <si>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</si>
  <si>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</si>
  <si>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</si>
  <si>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</si>
  <si>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</si>
  <si>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</si>
  <si>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</si>
  <si>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</si>
  <si>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</si>
  <si>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</si>
  <si>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</si>
  <si>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</si>
  <si>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</si>
  <si>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</si>
  <si>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</si>
  <si>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</si>
  <si>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</si>
  <si>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</si>
  <si>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</si>
  <si>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</si>
  <si>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</si>
  <si>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</si>
  <si>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</si>
  <si>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</si>
  <si>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</si>
  <si>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</si>
  <si>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</si>
  <si>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</si>
  <si>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</si>
  <si>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</si>
  <si>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</si>
  <si>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</si>
  <si>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</si>
  <si>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</si>
  <si>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</si>
  <si>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</si>
  <si>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</si>
  <si>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</si>
  <si>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</si>
  <si>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</si>
  <si>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</si>
  <si>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</si>
  <si>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</si>
  <si>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</si>
  <si>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</si>
  <si>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</si>
  <si>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</si>
  <si>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</si>
  <si>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</si>
  <si>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</si>
  <si>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</si>
  <si>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</si>
  <si>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</si>
  <si>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</si>
  <si>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</si>
  <si>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</si>
  <si>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</si>
  <si>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</si>
  <si>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</si>
  <si>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</si>
  <si>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</si>
  <si>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</si>
  <si>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</si>
  <si>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</si>
  <si>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</si>
  <si>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</si>
  <si>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</si>
  <si>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</si>
  <si>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</si>
  <si>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</si>
  <si>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</si>
  <si>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</si>
  <si>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</si>
  <si>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</si>
  <si>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</si>
  <si>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</si>
  <si>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</si>
  <si>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</si>
  <si>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</si>
  <si>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</si>
  <si>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</si>
  <si>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</si>
  <si>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</si>
  <si>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</si>
  <si>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</si>
  <si>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</si>
  <si>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</si>
  <si>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</si>
  <si>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</si>
  <si>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</si>
  <si>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</si>
  <si>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</si>
  <si>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</si>
  <si>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</si>
  <si>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</si>
  <si>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</si>
  <si>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</si>
  <si>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</si>
  <si>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</si>
  <si>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</si>
  <si>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</si>
  <si>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</si>
  <si>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</si>
  <si>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</si>
  <si>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</si>
  <si>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</si>
  <si>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</si>
  <si>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</si>
  <si>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</si>
  <si>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</si>
  <si>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</si>
  <si>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</si>
  <si>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</si>
  <si>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</si>
  <si>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</si>
  <si>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</si>
  <si>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</si>
  <si>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</si>
  <si>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</si>
  <si>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</si>
  <si>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</si>
  <si>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</si>
  <si>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</si>
  <si>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</si>
  <si>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</si>
  <si>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</si>
  <si>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</si>
  <si>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</si>
  <si>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</si>
  <si>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</si>
  <si>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</si>
  <si>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</si>
  <si>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</si>
  <si>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</si>
  <si>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</si>
  <si>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</si>
  <si>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</si>
  <si>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</si>
  <si>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</si>
  <si>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</si>
  <si>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</si>
  <si>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</si>
  <si>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</si>
  <si>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</si>
  <si>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</si>
  <si>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</si>
  <si>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</si>
  <si>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</si>
  <si>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</si>
  <si>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</si>
  <si>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</si>
  <si>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</si>
  <si>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</si>
  <si>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</si>
  <si>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</si>
  <si>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</si>
  <si>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</si>
  <si>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</si>
  <si>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</si>
  <si>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</si>
  <si>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</si>
  <si>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</si>
  <si>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</si>
  <si>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</si>
  <si>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</si>
  <si>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</si>
  <si>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</si>
  <si>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</si>
  <si>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</si>
  <si>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</si>
  <si>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</si>
  <si>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</si>
  <si>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</si>
  <si>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</si>
  <si>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</si>
  <si>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</si>
  <si>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</si>
  <si>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</si>
  <si>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</si>
  <si>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</si>
  <si>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</si>
  <si>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</si>
  <si>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</si>
  <si>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</si>
  <si>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</si>
  <si>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</si>
  <si>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</si>
  <si>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</si>
  <si>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</si>
  <si>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</si>
  <si>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</si>
  <si>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</si>
  <si>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</si>
  <si>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</si>
  <si>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</si>
  <si>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</si>
  <si>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</si>
  <si>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</si>
  <si>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</si>
  <si>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</si>
  <si>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</si>
  <si>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</si>
  <si>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</si>
  <si>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</si>
  <si>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</si>
  <si>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</si>
  <si>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</si>
  <si>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</si>
  <si>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</si>
  <si>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</si>
  <si>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</si>
  <si>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</si>
  <si>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</si>
  <si>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</si>
  <si>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</si>
  <si>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</si>
  <si>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</si>
  <si>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</si>
  <si>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</si>
  <si>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</si>
  <si>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</si>
  <si>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</si>
  <si>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</si>
  <si>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</si>
  <si>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</si>
  <si>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</si>
  <si>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</si>
  <si>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</si>
  <si>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</si>
  <si>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</si>
  <si>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</si>
  <si>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</si>
  <si>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</si>
  <si>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</si>
  <si>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</si>
  <si>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</si>
  <si>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</si>
  <si>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</si>
  <si>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</si>
  <si>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</si>
  <si>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</si>
  <si>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</si>
  <si>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</si>
  <si>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</si>
  <si>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</si>
  <si>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</si>
  <si>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</si>
  <si>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</si>
  <si>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</si>
  <si>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</si>
  <si>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</si>
  <si>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</si>
  <si>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</si>
  <si>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</si>
  <si>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</si>
  <si>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</si>
  <si>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</si>
  <si>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</si>
  <si>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</si>
  <si>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</si>
  <si>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</si>
  <si>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</si>
  <si>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</si>
  <si>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</si>
  <si>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</si>
  <si>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</si>
  <si>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</si>
  <si>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</si>
  <si>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</si>
  <si>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</si>
  <si>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</si>
  <si>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</si>
  <si>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</si>
  <si>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</si>
  <si>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</si>
  <si>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</si>
  <si>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</si>
  <si>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</si>
  <si>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</si>
  <si>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</si>
  <si>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</si>
  <si>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</si>
  <si>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</si>
  <si>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</si>
  <si>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</si>
  <si>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</si>
  <si>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</si>
  <si>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</si>
  <si>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</si>
  <si>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</si>
  <si>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</si>
  <si>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</si>
  <si>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</si>
  <si>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</si>
  <si>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</si>
  <si>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</si>
  <si>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</si>
  <si>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</si>
  <si>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</si>
  <si>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</si>
  <si>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</si>
  <si>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</si>
  <si>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</si>
  <si>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</si>
  <si>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</si>
  <si>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</si>
  <si>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</si>
  <si>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</si>
  <si>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</si>
  <si>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</si>
  <si>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</si>
  <si>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</si>
  <si>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</si>
  <si>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</si>
  <si>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</si>
  <si>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</si>
  <si>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</si>
  <si>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</si>
  <si>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</si>
  <si>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</si>
  <si>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</si>
  <si>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</si>
  <si>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</si>
  <si>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</si>
  <si>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</si>
  <si>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</si>
  <si>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</si>
  <si>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</si>
  <si>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</si>
  <si>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</si>
  <si>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</si>
  <si>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</si>
  <si>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</si>
  <si>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</si>
  <si>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</si>
  <si>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</si>
  <si>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</si>
  <si>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</si>
  <si>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</si>
  <si>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</si>
  <si>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</si>
  <si>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</si>
  <si>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</si>
  <si>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</si>
  <si>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</si>
  <si>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</si>
  <si>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</si>
  <si>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</si>
  <si>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</si>
  <si>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</si>
  <si>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</si>
  <si>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</si>
  <si>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</si>
  <si>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</si>
  <si>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</si>
  <si>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</si>
  <si>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</si>
  <si>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</si>
  <si>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</si>
  <si>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</si>
  <si>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</si>
  <si>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</si>
  <si>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</si>
  <si>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</si>
  <si>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</si>
  <si>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</si>
  <si>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</si>
  <si>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</si>
  <si>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</si>
  <si>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</si>
  <si>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</si>
  <si>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</si>
  <si>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</si>
  <si>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</si>
  <si>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</si>
  <si>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</si>
  <si>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</si>
  <si>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</si>
  <si>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</si>
  <si>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</si>
  <si>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</si>
  <si>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</si>
  <si>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</si>
  <si>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</si>
  <si>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</si>
  <si>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</si>
  <si>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</si>
  <si>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</si>
  <si>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</si>
  <si>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</si>
  <si>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</si>
  <si>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</si>
  <si>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</si>
  <si>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</si>
  <si>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</si>
  <si>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</si>
  <si>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</si>
  <si>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</si>
  <si>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</si>
  <si>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</si>
  <si>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</si>
  <si>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</si>
  <si>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</si>
  <si>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</si>
  <si>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</si>
  <si>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</si>
  <si>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</si>
  <si>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</si>
  <si>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</si>
  <si>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</si>
  <si>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</si>
  <si>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</si>
  <si>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</si>
  <si>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</si>
  <si>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</si>
  <si>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</si>
  <si>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</si>
  <si>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</si>
  <si>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</si>
  <si>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</si>
  <si>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</si>
  <si>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</si>
  <si>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</si>
  <si>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</si>
  <si>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</si>
  <si>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</si>
  <si>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</si>
  <si>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</si>
  <si>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</si>
  <si>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</si>
  <si>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</si>
  <si>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</si>
  <si>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</si>
  <si>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</si>
  <si>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</si>
  <si>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</si>
  <si>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</si>
  <si>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</si>
  <si>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</si>
  <si>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</si>
  <si>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</si>
  <si>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</si>
  <si>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</si>
  <si>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</si>
  <si>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</si>
  <si>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</si>
  <si>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</si>
  <si>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</si>
  <si>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</si>
  <si>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</si>
  <si>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</si>
  <si>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</si>
  <si>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</si>
  <si>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</si>
  <si>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</si>
  <si>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</si>
  <si>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</si>
  <si>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</si>
  <si>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</si>
  <si>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</si>
  <si>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</si>
  <si>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</si>
  <si>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</si>
  <si>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</si>
  <si>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</si>
  <si>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</si>
  <si>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</si>
  <si>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</si>
  <si>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</si>
  <si>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</si>
  <si>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</si>
  <si>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</si>
  <si>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</si>
  <si>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</si>
  <si>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</si>
  <si>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</si>
  <si>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</si>
  <si>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</si>
  <si>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</si>
  <si>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</si>
  <si>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</si>
  <si>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</si>
  <si>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</si>
  <si>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</si>
  <si>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</si>
  <si>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</si>
  <si>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</si>
  <si>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</si>
  <si>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</si>
  <si>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</si>
  <si>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</si>
  <si>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</si>
  <si>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</si>
  <si>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</si>
  <si>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</si>
  <si>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</si>
  <si>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</si>
  <si>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</si>
  <si>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</si>
  <si>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</si>
  <si>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</si>
  <si>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</si>
  <si>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</si>
  <si>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</si>
  <si>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</si>
  <si>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</si>
  <si>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</si>
  <si>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</si>
  <si>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</si>
  <si>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</si>
  <si>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</si>
  <si>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</si>
  <si>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</si>
  <si>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</si>
  <si>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</si>
  <si>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</si>
  <si>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</si>
  <si>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</si>
  <si>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</si>
  <si>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</si>
  <si>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</si>
  <si>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</si>
  <si>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</si>
  <si>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</si>
  <si>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</si>
  <si>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</si>
  <si>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</si>
  <si>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</si>
  <si>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</si>
  <si>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</si>
  <si>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</si>
  <si>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</si>
  <si>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</si>
  <si>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</si>
  <si>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</si>
  <si>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</si>
  <si>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</si>
  <si>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</si>
  <si>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</si>
  <si>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</si>
  <si>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</si>
  <si>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</si>
  <si>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</si>
  <si>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</si>
  <si>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</si>
  <si>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</si>
  <si>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</si>
  <si>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</si>
  <si>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</si>
  <si>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</si>
  <si>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</si>
  <si>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</si>
  <si>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</si>
  <si>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</si>
  <si>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</si>
  <si>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</si>
  <si>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</si>
  <si>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</si>
  <si>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</si>
  <si>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</si>
  <si>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</si>
  <si>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</si>
  <si>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</si>
  <si>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</si>
  <si>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</si>
  <si>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</si>
  <si>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</si>
  <si>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</si>
  <si>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</si>
  <si>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</si>
  <si>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</si>
  <si>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</si>
  <si>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</si>
  <si>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</si>
  <si>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</si>
  <si>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</si>
  <si>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</si>
  <si>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</si>
  <si>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</si>
  <si>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</si>
  <si>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</si>
  <si>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</si>
  <si>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</si>
  <si>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</si>
  <si>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</si>
  <si>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</si>
  <si>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</si>
  <si>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</si>
  <si>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</si>
  <si>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</si>
  <si>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</si>
  <si>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</si>
  <si>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</si>
  <si>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</si>
  <si>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</si>
  <si>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</si>
  <si>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</si>
  <si>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</si>
  <si>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</si>
  <si>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</si>
  <si>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</si>
  <si>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</si>
  <si>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</si>
  <si>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</si>
  <si>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</si>
  <si>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</si>
  <si>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</si>
  <si>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</si>
  <si>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</si>
  <si>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</si>
  <si>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</si>
  <si>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</si>
  <si>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</si>
  <si>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</si>
  <si>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</si>
  <si>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</si>
  <si>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</si>
  <si>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</si>
  <si>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</si>
  <si>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</si>
  <si>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</si>
  <si>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</si>
  <si>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</si>
  <si>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</si>
  <si>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</si>
  <si>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</si>
  <si>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</si>
  <si>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</si>
  <si>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</si>
  <si>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</si>
  <si>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</si>
  <si>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</si>
  <si>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</si>
  <si>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</si>
  <si>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</si>
  <si>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</si>
  <si>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</si>
  <si>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</si>
  <si>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</si>
  <si>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</si>
  <si>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</si>
  <si>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</si>
  <si>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</si>
  <si>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</si>
  <si>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</si>
  <si>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</si>
  <si>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</si>
  <si>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</si>
  <si>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</si>
  <si>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</si>
  <si>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</si>
  <si>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</si>
  <si>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</si>
  <si>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</si>
  <si>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</si>
  <si>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</si>
  <si>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</si>
  <si>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</si>
  <si>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</si>
  <si>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</si>
  <si>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</si>
  <si>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</si>
  <si>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</si>
  <si>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</si>
  <si>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</si>
  <si>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</si>
  <si>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</si>
  <si>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</si>
  <si>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</si>
  <si>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</si>
  <si>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</si>
  <si>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</si>
  <si>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</si>
  <si>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</si>
  <si>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</si>
  <si>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</si>
  <si>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</si>
  <si>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</si>
  <si>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</si>
  <si>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</si>
  <si>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</si>
  <si>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</si>
  <si>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</si>
  <si>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</si>
  <si>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</si>
  <si>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</si>
  <si>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</si>
  <si>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</si>
  <si>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</si>
  <si>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</si>
  <si>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</si>
  <si>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</si>
  <si>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</si>
  <si>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</si>
  <si>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</si>
  <si>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</si>
  <si>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</si>
  <si>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</si>
  <si>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</si>
  <si>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</si>
  <si>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</si>
  <si>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</si>
  <si>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</si>
  <si>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</si>
  <si>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</si>
  <si>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</si>
  <si>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</si>
  <si>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</si>
  <si>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</si>
  <si>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</si>
  <si>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</si>
  <si>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</si>
  <si>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</si>
  <si>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</si>
  <si>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</si>
  <si>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</si>
  <si>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</si>
  <si>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</si>
  <si>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</si>
  <si>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</si>
  <si>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</si>
  <si>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</si>
  <si>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</si>
  <si>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</si>
  <si>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</si>
  <si>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</si>
  <si>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</si>
  <si>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</si>
  <si>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</si>
  <si>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</si>
  <si>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</si>
  <si>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</si>
  <si>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</si>
  <si>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</si>
  <si>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</si>
  <si>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</si>
  <si>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</si>
  <si>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</si>
  <si>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</si>
  <si>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</si>
  <si>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</si>
  <si>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</si>
  <si>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</si>
  <si>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</si>
  <si>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</si>
  <si>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</si>
  <si>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</si>
  <si>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</si>
  <si>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</si>
  <si>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</si>
  <si>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</si>
  <si>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</si>
  <si>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</si>
  <si>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</si>
  <si>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</si>
  <si>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</si>
  <si>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</si>
  <si>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</si>
  <si>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</si>
  <si>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</si>
  <si>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</si>
  <si>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</si>
  <si>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</si>
  <si>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</si>
  <si>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</si>
  <si>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</si>
  <si>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</si>
  <si>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</si>
  <si>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</si>
  <si>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</si>
  <si>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</si>
  <si>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</si>
  <si>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</si>
  <si>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</si>
  <si>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</si>
  <si>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</si>
  <si>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</si>
  <si>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</si>
  <si>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</si>
  <si>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</si>
  <si>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</si>
  <si>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</si>
  <si>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</si>
  <si>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</si>
  <si>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</si>
  <si>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</si>
  <si>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</si>
  <si>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</si>
  <si>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</si>
  <si>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</si>
  <si>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</si>
  <si>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</si>
  <si>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</si>
  <si>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</si>
  <si>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</si>
  <si>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</si>
  <si>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</si>
  <si>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</si>
  <si>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</si>
  <si>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</si>
  <si>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</si>
  <si>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</si>
  <si>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</si>
  <si>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</si>
  <si>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</si>
  <si>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</si>
  <si>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</si>
  <si>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</si>
  <si>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</si>
  <si>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</si>
  <si>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</si>
  <si>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</si>
  <si>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</si>
  <si>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</si>
  <si>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</si>
  <si>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</si>
  <si>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</si>
  <si>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</si>
  <si>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</si>
  <si>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</si>
  <si>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</si>
  <si>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</si>
  <si>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</si>
  <si>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</si>
  <si>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</si>
  <si>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</si>
  <si>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</si>
  <si>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</si>
  <si>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</si>
  <si>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</si>
  <si>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</si>
  <si>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</si>
  <si>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</si>
  <si>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</si>
  <si>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</si>
  <si>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</si>
  <si>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</si>
  <si>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</si>
  <si>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</si>
  <si>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</si>
  <si>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</si>
  <si>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</si>
  <si>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</si>
  <si>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</si>
  <si>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</si>
  <si>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</si>
  <si>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</si>
  <si>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</si>
  <si>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</si>
  <si>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</si>
  <si>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</si>
  <si>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</si>
  <si>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</si>
  <si>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</si>
  <si>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</si>
  <si>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</si>
  <si>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</si>
  <si>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</si>
  <si>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</si>
  <si>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</si>
  <si>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</si>
  <si>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</si>
  <si>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</si>
  <si>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</si>
  <si>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</si>
  <si>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</si>
  <si>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</si>
  <si>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</si>
  <si>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</si>
  <si>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</si>
  <si>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</si>
  <si>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</si>
  <si>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</si>
  <si>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</si>
  <si>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</si>
  <si>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</si>
  <si>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</si>
  <si>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</si>
  <si>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</si>
  <si>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</si>
  <si>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</si>
  <si>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</si>
  <si>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</si>
  <si>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</si>
  <si>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</si>
  <si>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</si>
  <si>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</si>
  <si>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</si>
  <si>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</si>
  <si>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</si>
  <si>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</si>
  <si>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</si>
  <si>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</si>
  <si>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</si>
  <si>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</si>
  <si>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</si>
  <si>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</si>
  <si>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</si>
  <si>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</si>
  <si>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</si>
  <si>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</si>
  <si>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</si>
  <si>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</si>
  <si>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</si>
  <si>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</si>
  <si>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</si>
  <si>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</si>
  <si>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</si>
  <si>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</si>
  <si>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</si>
  <si>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</si>
  <si>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</si>
  <si>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</si>
  <si>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</si>
  <si>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</si>
  <si>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</si>
  <si>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</si>
  <si>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</si>
  <si>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</si>
  <si>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</si>
  <si>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</si>
  <si>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</si>
  <si>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</si>
  <si>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</si>
  <si>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</si>
  <si>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</si>
  <si>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</si>
  <si>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</si>
  <si>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</si>
  <si>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</si>
  <si>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</si>
  <si>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</si>
  <si>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</si>
  <si>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</si>
  <si>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</si>
  <si>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</si>
  <si>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</si>
  <si>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</si>
  <si>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</si>
  <si>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</si>
  <si>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</si>
  <si>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</si>
  <si>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</si>
  <si>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</si>
  <si>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</si>
  <si>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</si>
  <si>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</si>
  <si>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</si>
  <si>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</si>
  <si>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</si>
  <si>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</si>
  <si>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</si>
  <si>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</si>
  <si>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</si>
  <si>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</si>
  <si>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</si>
  <si>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</si>
  <si>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</si>
  <si>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</si>
  <si>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</si>
  <si>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</si>
  <si>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</si>
  <si>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</si>
  <si>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</si>
  <si>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</si>
  <si>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</si>
  <si>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</si>
  <si>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</si>
  <si>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</si>
  <si>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</si>
  <si>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</si>
  <si>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</si>
  <si>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</si>
  <si>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</si>
  <si>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</si>
  <si>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</si>
  <si>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</si>
  <si>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</si>
  <si>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</si>
  <si>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</si>
  <si>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</si>
  <si>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</si>
  <si>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</si>
  <si>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</si>
  <si>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</si>
  <si>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</si>
  <si>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</si>
  <si>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</si>
  <si>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</si>
  <si>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</si>
  <si>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</si>
  <si>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</si>
  <si>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</si>
  <si>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</si>
  <si>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</si>
  <si>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</si>
  <si>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</si>
  <si>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</si>
  <si>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</si>
  <si>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</si>
  <si>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</si>
  <si>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</si>
  <si>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</si>
  <si>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</si>
  <si>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</si>
  <si>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</si>
  <si>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</si>
  <si>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</si>
  <si>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</si>
  <si>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</si>
  <si>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</si>
  <si>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</si>
  <si>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</si>
  <si>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</si>
  <si>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</si>
  <si>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</si>
  <si>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</si>
  <si>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</si>
  <si>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</si>
  <si>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</si>
  <si>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</si>
  <si>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</si>
  <si>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</si>
  <si>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</si>
  <si>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</si>
  <si>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</si>
  <si>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</si>
  <si>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</si>
  <si>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</si>
  <si>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</si>
  <si>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</si>
  <si>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</si>
  <si>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</si>
  <si>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</si>
  <si>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</si>
  <si>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</si>
  <si>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</si>
  <si>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</si>
  <si>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</si>
  <si>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</si>
  <si>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</si>
  <si>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</si>
  <si>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</si>
  <si>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</si>
  <si>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</si>
  <si>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</si>
  <si>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</si>
  <si>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</si>
  <si>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</si>
  <si>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</si>
  <si>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</si>
  <si>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</si>
  <si>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</si>
  <si>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</si>
  <si>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</si>
  <si>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</si>
  <si>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</si>
  <si>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</si>
  <si>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</si>
  <si>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</si>
  <si>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</si>
  <si>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</si>
  <si>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</si>
  <si>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</si>
  <si>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</si>
  <si>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</si>
  <si>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</si>
  <si>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</si>
  <si>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</si>
  <si>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</si>
  <si>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</si>
  <si>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</si>
  <si>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</si>
  <si>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</si>
  <si>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</si>
  <si>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</si>
  <si>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</si>
  <si>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</si>
  <si>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</si>
  <si>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</si>
  <si>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</si>
  <si>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</si>
  <si>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</si>
  <si>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</si>
  <si>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</si>
  <si>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</si>
  <si>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</si>
  <si>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</si>
  <si>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</si>
  <si>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</si>
  <si>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</si>
  <si>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</si>
  <si>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</si>
  <si>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</si>
  <si>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</si>
  <si>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</si>
  <si>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</si>
  <si>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</si>
  <si>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</si>
  <si>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</si>
  <si>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</si>
  <si>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</si>
  <si>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</si>
  <si>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</si>
  <si>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</si>
  <si>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</si>
  <si>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</si>
  <si>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</si>
  <si>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</si>
  <si>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</si>
  <si>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</si>
  <si>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</si>
  <si>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</si>
  <si>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</si>
  <si>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</si>
  <si>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</si>
  <si>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</si>
  <si>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</si>
  <si>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</si>
  <si>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</si>
  <si>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</si>
  <si>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</si>
  <si>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</si>
  <si>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</si>
  <si>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</si>
  <si>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</si>
  <si>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</si>
  <si>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</si>
  <si>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</si>
  <si>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</si>
  <si>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</si>
  <si>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</si>
  <si>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</si>
  <si>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</si>
  <si>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</si>
  <si>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</si>
  <si>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</si>
  <si>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</si>
  <si>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</si>
  <si>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</si>
  <si>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</si>
  <si>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</si>
  <si>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</si>
  <si>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</si>
  <si>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</si>
  <si>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</si>
  <si>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</si>
  <si>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</si>
  <si>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</si>
  <si>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</si>
  <si>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</si>
  <si>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</si>
  <si>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</si>
  <si>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</si>
  <si>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</si>
  <si>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</si>
  <si>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</si>
  <si>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</si>
  <si>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</si>
  <si>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</si>
  <si>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</si>
  <si>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</si>
  <si>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</si>
  <si>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</si>
  <si>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</si>
  <si>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</si>
  <si>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</si>
  <si>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</si>
  <si>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</si>
  <si>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</si>
  <si>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</si>
  <si>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</si>
  <si>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</si>
  <si>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</si>
  <si>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</si>
  <si>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</si>
  <si>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</si>
  <si>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</si>
  <si>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</si>
  <si>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</si>
  <si>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</si>
  <si>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</si>
  <si>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</si>
  <si>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</si>
  <si>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</si>
  <si>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</si>
  <si>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</si>
  <si>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</si>
  <si>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</si>
  <si>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</si>
  <si>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</si>
  <si>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</si>
  <si>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</si>
  <si>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</si>
  <si>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</si>
  <si>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</si>
  <si>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</si>
  <si>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</si>
  <si>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</si>
  <si>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</si>
  <si>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</si>
  <si>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</si>
  <si>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</si>
  <si>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</si>
  <si>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</si>
  <si>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</si>
  <si>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</si>
  <si>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</si>
  <si>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</si>
  <si>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</si>
  <si>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</si>
  <si>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</si>
  <si>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</si>
  <si>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</si>
  <si>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</si>
  <si>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</si>
  <si>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</si>
  <si>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</si>
  <si>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</si>
  <si>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</si>
  <si>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</si>
  <si>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</si>
  <si>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</si>
  <si>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</si>
  <si>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</si>
  <si>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</si>
  <si>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</si>
  <si>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</si>
  <si>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</si>
  <si>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</si>
  <si>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</si>
  <si>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</si>
  <si>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</si>
  <si>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</si>
  <si>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</si>
  <si>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</si>
  <si>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</si>
  <si>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</si>
  <si>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</si>
  <si>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</si>
  <si>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</si>
  <si>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</si>
  <si>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</si>
  <si>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</si>
  <si>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</si>
  <si>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</si>
  <si>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</si>
  <si>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</si>
  <si>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</si>
  <si>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</si>
  <si>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</si>
  <si>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</si>
  <si>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</si>
  <si>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</si>
  <si>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</si>
  <si>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</si>
  <si>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</si>
  <si>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</si>
  <si>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</si>
  <si>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</si>
  <si>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</si>
  <si>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</si>
  <si>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</si>
  <si>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</si>
  <si>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</si>
  <si>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</si>
  <si>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</si>
  <si>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</si>
  <si>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</si>
  <si>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</si>
  <si>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</si>
  <si>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</si>
  <si>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</si>
  <si>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</si>
  <si>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</si>
  <si>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</si>
  <si>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</si>
  <si>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</si>
  <si>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</si>
  <si>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</si>
  <si>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</si>
  <si>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</si>
  <si>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</si>
  <si>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</si>
  <si>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</si>
  <si>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</si>
  <si>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</si>
  <si>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</si>
  <si>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</si>
  <si>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</si>
  <si>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</si>
  <si>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</si>
  <si>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</si>
  <si>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</si>
  <si>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</si>
  <si>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</si>
  <si>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</si>
  <si>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</si>
  <si>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</si>
  <si>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</si>
  <si>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</si>
  <si>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</si>
  <si>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</si>
  <si>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</si>
  <si>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</si>
  <si>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</si>
  <si>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</si>
  <si>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</si>
  <si>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</si>
  <si>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</si>
  <si>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</si>
  <si>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</si>
  <si>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</si>
  <si>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</si>
  <si>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</si>
  <si>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</si>
  <si>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</si>
  <si>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</si>
  <si>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</si>
  <si>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</si>
  <si>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</si>
  <si>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</si>
  <si>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</si>
  <si>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</si>
  <si>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</si>
  <si>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</si>
  <si>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</si>
  <si>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</si>
  <si>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</si>
  <si>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</si>
  <si>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</si>
  <si>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</si>
  <si>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</si>
  <si>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</si>
  <si>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</si>
  <si>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</si>
  <si>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</si>
  <si>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</si>
  <si>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</si>
  <si>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</si>
  <si>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</si>
  <si>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</si>
  <si>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</si>
  <si>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</si>
  <si>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</si>
  <si>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</si>
  <si>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</si>
  <si>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</si>
  <si>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</si>
  <si>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</si>
  <si>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</si>
  <si>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</si>
  <si>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</si>
  <si>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</si>
  <si>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</si>
  <si>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</si>
  <si>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</si>
  <si>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</si>
  <si>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</si>
  <si>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</si>
  <si>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</si>
  <si>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</si>
  <si>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</si>
  <si>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</si>
  <si>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</si>
  <si>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</si>
  <si>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</si>
  <si>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</si>
  <si>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</si>
  <si>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</si>
  <si>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</si>
  <si>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</si>
  <si>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</si>
  <si>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</si>
  <si>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</si>
  <si>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</si>
  <si>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</si>
  <si>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</si>
  <si>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</si>
  <si>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</si>
  <si>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</si>
  <si>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</si>
  <si>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</si>
  <si>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</si>
  <si>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</si>
  <si>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</si>
  <si>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</si>
  <si>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</si>
  <si>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</si>
  <si>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</si>
  <si>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</si>
  <si>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</si>
  <si>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</si>
  <si>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</si>
  <si>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</si>
  <si>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</si>
  <si>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</si>
  <si>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</si>
  <si>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</si>
  <si>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</si>
  <si>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</si>
  <si>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</si>
  <si>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</si>
  <si>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</si>
  <si>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</si>
  <si>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</si>
  <si>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</si>
  <si>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</si>
  <si>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</si>
  <si>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</si>
  <si>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</si>
  <si>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</si>
  <si>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</si>
  <si>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</si>
  <si>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</si>
  <si>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</si>
  <si>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</si>
  <si>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</si>
  <si>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</si>
  <si>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</si>
  <si>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</si>
  <si>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</si>
  <si>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</si>
  <si>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</si>
  <si>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</si>
  <si>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</si>
  <si>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</si>
  <si>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</si>
  <si>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</si>
  <si>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</si>
  <si>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</si>
  <si>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</si>
  <si>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</si>
  <si>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</si>
  <si>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</si>
  <si>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</si>
  <si>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</si>
  <si>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</si>
  <si>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</si>
  <si>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</si>
  <si>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</si>
  <si>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</si>
  <si>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</si>
  <si>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</si>
  <si>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</si>
  <si>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</si>
  <si>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</si>
  <si>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</si>
  <si>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</si>
  <si>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</si>
  <si>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</si>
  <si>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</si>
  <si>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</si>
  <si>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</si>
  <si>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</si>
  <si>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</si>
  <si>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</si>
  <si>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</si>
  <si>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</si>
  <si>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</si>
  <si>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</si>
  <si>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</si>
  <si>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</si>
  <si>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</si>
  <si>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</si>
  <si>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</si>
  <si>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</si>
  <si>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</si>
  <si>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</si>
  <si>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</si>
  <si>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</si>
  <si>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</si>
  <si>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</si>
  <si>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</si>
  <si>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</si>
  <si>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</si>
  <si>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</si>
  <si>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</si>
  <si>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</si>
  <si>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</si>
  <si>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</si>
  <si>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</si>
  <si>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</si>
  <si>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</si>
  <si>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</si>
  <si>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</si>
  <si>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</si>
  <si>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</si>
  <si>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</si>
  <si>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</si>
  <si>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</si>
  <si>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</si>
  <si>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</si>
  <si>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</si>
  <si>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</si>
  <si>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</si>
  <si>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</si>
  <si>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</si>
  <si>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</si>
  <si>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</si>
  <si>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</si>
  <si>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</si>
  <si>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</si>
  <si>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</si>
  <si>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</si>
  <si>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</si>
  <si>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</si>
  <si>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</si>
  <si>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</si>
  <si>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</si>
  <si>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</si>
  <si>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</si>
  <si>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</si>
  <si>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</si>
  <si>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</si>
  <si>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</si>
  <si>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</si>
  <si>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</si>
  <si>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</si>
  <si>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</si>
  <si>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</si>
  <si>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</si>
  <si>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</si>
  <si>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</si>
  <si>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</si>
  <si>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</si>
  <si>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</si>
  <si>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</si>
  <si>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</si>
  <si>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</si>
  <si>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</si>
  <si>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</si>
  <si>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</si>
  <si>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</si>
  <si>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</si>
  <si>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</si>
  <si>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</si>
  <si>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</si>
  <si>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</si>
  <si>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</si>
  <si>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</si>
  <si>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</si>
  <si>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</si>
  <si>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</si>
  <si>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</si>
  <si>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</si>
  <si>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</si>
  <si>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</si>
  <si>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</si>
  <si>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</si>
  <si>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</si>
  <si>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</si>
  <si>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</si>
  <si>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</si>
  <si>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</si>
  <si>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</si>
  <si>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</si>
  <si>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</si>
  <si>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</si>
  <si>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</si>
  <si>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</si>
  <si>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</si>
  <si>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</si>
  <si>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</si>
  <si>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</si>
  <si>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</si>
  <si>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</si>
  <si>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</si>
  <si>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</si>
  <si>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</si>
  <si>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</si>
  <si>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</si>
  <si>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</si>
  <si>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</si>
  <si>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</si>
  <si>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</si>
  <si>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</si>
  <si>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</si>
  <si>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</si>
  <si>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</si>
  <si>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</si>
  <si>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</si>
  <si>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</si>
  <si>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</si>
  <si>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</si>
  <si>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</si>
  <si>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</si>
  <si>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</si>
  <si>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</si>
  <si>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</si>
  <si>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</si>
  <si>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</si>
  <si>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</si>
  <si>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</si>
  <si>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</si>
  <si>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</si>
  <si>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</si>
  <si>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</si>
  <si>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</si>
  <si>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</si>
  <si>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</si>
  <si>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</si>
  <si>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</si>
  <si>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</si>
  <si>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</si>
  <si>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</si>
  <si>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</si>
  <si>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</si>
  <si>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</si>
  <si>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</si>
  <si>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</si>
  <si>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</si>
  <si>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</si>
  <si>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</si>
  <si>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</si>
  <si>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</si>
  <si>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</si>
  <si>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</si>
  <si>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</si>
  <si>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</si>
  <si>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</si>
  <si>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</si>
  <si>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</si>
  <si>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</si>
  <si>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</si>
  <si>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</si>
  <si>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</si>
  <si>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</si>
  <si>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</si>
  <si>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</si>
  <si>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</si>
  <si>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</si>
  <si>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</si>
  <si>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</si>
  <si>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</si>
  <si>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</si>
  <si>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</si>
  <si>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</si>
  <si>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</si>
  <si>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</si>
  <si>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</si>
  <si>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</si>
  <si>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</si>
  <si>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</si>
  <si>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</si>
  <si>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</si>
  <si>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</si>
  <si>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</si>
  <si>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</si>
  <si>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</si>
  <si>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</si>
  <si>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</si>
  <si>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</si>
  <si>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</si>
  <si>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</si>
  <si>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</si>
  <si>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</si>
  <si>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</si>
  <si>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</si>
  <si>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</si>
  <si>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</si>
  <si>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</si>
  <si>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</si>
  <si>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</si>
  <si>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</si>
  <si>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</si>
  <si>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</si>
  <si>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</si>
  <si>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</si>
  <si>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</si>
  <si>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</si>
  <si>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</si>
  <si>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</si>
  <si>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</si>
  <si>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</si>
  <si>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</si>
  <si>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</si>
  <si>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</si>
  <si>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</si>
  <si>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</si>
  <si>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</si>
  <si>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</si>
  <si>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</si>
  <si>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</si>
  <si>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</si>
  <si>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</si>
  <si>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</si>
  <si>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</si>
  <si>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</si>
  <si>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</si>
  <si>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</si>
  <si>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</si>
  <si>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</si>
  <si>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</si>
  <si>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</si>
  <si>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</si>
  <si>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</si>
  <si>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</si>
  <si>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</si>
  <si>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</si>
  <si>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</si>
  <si>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</si>
  <si>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</si>
  <si>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</si>
  <si>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</si>
  <si>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</si>
  <si>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</si>
  <si>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</si>
  <si>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</si>
  <si>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</si>
  <si>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</si>
  <si>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</si>
  <si>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</si>
  <si>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</si>
  <si>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</si>
  <si>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</si>
  <si>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</si>
  <si>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</si>
  <si>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</si>
  <si>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</si>
  <si>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</si>
  <si>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</si>
  <si>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</si>
  <si>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</si>
  <si>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</si>
  <si>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</si>
  <si>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</si>
  <si>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</si>
  <si>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</si>
  <si>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</si>
  <si>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</si>
  <si>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</si>
  <si>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</si>
  <si>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</si>
  <si>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</si>
  <si>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</si>
  <si>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</si>
  <si>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</si>
  <si>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</si>
  <si>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</si>
  <si>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</si>
  <si>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</si>
  <si>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</si>
  <si>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</si>
  <si>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</si>
  <si>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</si>
  <si>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</si>
  <si>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</si>
  <si>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</si>
  <si>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</si>
  <si>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</si>
  <si>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</si>
  <si>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</si>
  <si>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</si>
  <si>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</si>
  <si>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</si>
  <si>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</si>
  <si>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</si>
  <si>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</si>
  <si>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</si>
  <si>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</si>
  <si>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</si>
  <si>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</si>
  <si>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</si>
  <si>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</si>
  <si>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</si>
  <si>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</si>
  <si>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</si>
  <si>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</si>
  <si>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</si>
  <si>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</si>
  <si>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</si>
  <si>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</si>
  <si>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</si>
  <si>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</si>
  <si>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</si>
  <si>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</si>
  <si>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</si>
  <si>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</si>
  <si>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</si>
  <si>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</si>
  <si>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</si>
  <si>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</si>
  <si>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</si>
  <si>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</si>
  <si>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</si>
  <si>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</si>
  <si>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</si>
  <si>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</si>
  <si>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</si>
  <si>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</si>
  <si>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</si>
  <si>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</si>
  <si>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</si>
  <si>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</si>
  <si>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</si>
  <si>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</si>
  <si>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</si>
  <si>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</si>
  <si>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</si>
  <si>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</si>
  <si>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</si>
  <si>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</si>
  <si>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</si>
  <si>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</si>
  <si>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</si>
  <si>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</si>
  <si>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</si>
  <si>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</si>
  <si>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</si>
  <si>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</si>
  <si>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</si>
  <si>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</si>
  <si>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</si>
  <si>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</si>
  <si>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</si>
  <si>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</si>
  <si>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</si>
  <si>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</si>
  <si>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</si>
  <si>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</si>
  <si>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</si>
  <si>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</si>
  <si>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</si>
  <si>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</si>
  <si>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</si>
  <si>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</si>
  <si>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</si>
  <si>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</si>
  <si>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</si>
  <si>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</si>
  <si>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</si>
  <si>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</si>
  <si>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</si>
  <si>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</si>
  <si>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</si>
  <si>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</si>
  <si>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</si>
  <si>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</si>
  <si>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</si>
  <si>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</si>
  <si>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</si>
  <si>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</si>
  <si>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</si>
  <si>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</si>
  <si>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</si>
  <si>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</si>
  <si>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</si>
  <si>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</si>
  <si>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</si>
  <si>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</si>
  <si>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</si>
  <si>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</si>
  <si>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</si>
  <si>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</si>
  <si>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</si>
  <si>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</si>
  <si>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</si>
  <si>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</si>
  <si>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</si>
  <si>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</si>
  <si>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</si>
  <si>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</si>
  <si>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</si>
  <si>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</si>
  <si>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</si>
  <si>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</si>
  <si>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</si>
  <si>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</si>
  <si>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</si>
  <si>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</si>
  <si>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</si>
  <si>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</si>
  <si>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</si>
  <si>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</si>
  <si>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</si>
  <si>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</si>
  <si>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</si>
  <si>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</si>
  <si>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</si>
  <si>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</si>
  <si>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</si>
  <si>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</si>
  <si>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</si>
  <si>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</si>
  <si>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</si>
  <si>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</si>
  <si>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</si>
  <si>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</si>
  <si>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</si>
  <si>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</si>
  <si>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</si>
  <si>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</si>
  <si>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</si>
  <si>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</si>
  <si>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</si>
  <si>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</si>
  <si>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</si>
  <si>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</si>
  <si>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</si>
  <si>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</si>
  <si>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</si>
  <si>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</si>
  <si>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</si>
  <si>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</si>
  <si>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</si>
  <si>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</si>
  <si>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</si>
  <si>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</si>
  <si>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</si>
  <si>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</si>
  <si>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</si>
  <si>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</si>
  <si>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</si>
  <si>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</si>
  <si>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</si>
  <si>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</si>
  <si>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</si>
  <si>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</si>
  <si>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</si>
  <si>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</si>
  <si>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</si>
  <si>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</si>
  <si>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</si>
  <si>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</si>
  <si>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</si>
  <si>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</si>
  <si>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</si>
  <si>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</si>
  <si>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</si>
  <si>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</si>
  <si>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</si>
  <si>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</si>
  <si>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</si>
  <si>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</si>
  <si>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</si>
  <si>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</si>
  <si>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</si>
  <si>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</si>
  <si>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</si>
  <si>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</si>
  <si>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</si>
  <si>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</si>
  <si>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</si>
  <si>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</si>
  <si>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</si>
  <si>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</si>
  <si>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</si>
  <si>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</si>
  <si>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</si>
  <si>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</si>
  <si>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</si>
  <si>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</si>
  <si>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</si>
  <si>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</si>
  <si>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</si>
  <si>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</si>
  <si>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</si>
  <si>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</si>
  <si>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</si>
  <si>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</si>
  <si>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</si>
  <si>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</si>
  <si>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</si>
  <si>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</si>
  <si>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</si>
  <si>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</si>
  <si>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</si>
  <si>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</si>
  <si>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</si>
  <si>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</si>
  <si>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</si>
  <si>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</si>
  <si>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</si>
  <si>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</si>
  <si>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</si>
  <si>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</si>
  <si>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</si>
  <si>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</si>
  <si>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</si>
  <si>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</si>
  <si>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</si>
  <si>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</si>
  <si>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</si>
  <si>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</si>
  <si>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</si>
  <si>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</si>
  <si>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</si>
  <si>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</si>
  <si>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</si>
  <si>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</si>
  <si>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</si>
  <si>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</si>
  <si>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</si>
  <si>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</si>
  <si>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</si>
  <si>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</si>
  <si>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</si>
  <si>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</si>
  <si>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</si>
  <si>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</si>
  <si>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</si>
  <si>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</si>
  <si>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</si>
  <si>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</si>
  <si>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</si>
  <si>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</si>
  <si>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</si>
  <si>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</si>
  <si>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</si>
  <si>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</si>
  <si>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</si>
  <si>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</si>
  <si>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</si>
  <si>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</si>
  <si>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</si>
  <si>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</si>
  <si>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</si>
  <si>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</si>
  <si>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</si>
  <si>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</si>
  <si>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</si>
  <si>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</si>
  <si>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</si>
  <si>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</si>
  <si>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</si>
  <si>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</si>
  <si>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</si>
  <si>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</si>
  <si>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</si>
  <si>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</si>
  <si>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</si>
  <si>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</si>
  <si>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</si>
  <si>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</si>
  <si>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</si>
  <si>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</si>
  <si>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</si>
  <si>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</si>
  <si>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</si>
  <si>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</si>
  <si>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</si>
  <si>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</si>
  <si>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</si>
  <si>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</si>
  <si>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</si>
  <si>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</si>
  <si>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</si>
  <si>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</si>
  <si>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</si>
  <si>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</si>
  <si>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</si>
  <si>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</si>
  <si>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</si>
  <si>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</si>
  <si>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</si>
  <si>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</si>
  <si>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</si>
  <si>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</si>
  <si>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</si>
  <si>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</si>
  <si>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</si>
  <si>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</si>
  <si>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</si>
  <si>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</si>
  <si>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</si>
  <si>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</si>
  <si>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</si>
  <si>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</si>
  <si>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</si>
  <si>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</si>
  <si>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</si>
  <si>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</si>
  <si>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</si>
  <si>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</si>
  <si>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</si>
  <si>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</si>
  <si>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</si>
  <si>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</si>
  <si>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</si>
  <si>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</si>
  <si>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</si>
  <si>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</si>
  <si>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</si>
  <si>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</si>
  <si>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</si>
  <si>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</si>
  <si>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</si>
  <si>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</si>
  <si>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</si>
  <si>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</si>
  <si>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</si>
  <si>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</si>
  <si>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</si>
  <si>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</si>
  <si>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</si>
  <si>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</si>
  <si>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</si>
  <si>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</si>
  <si>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</si>
  <si>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</si>
  <si>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</si>
  <si>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</si>
  <si>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</si>
  <si>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</si>
  <si>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</si>
  <si>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</si>
  <si>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</si>
  <si>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</si>
  <si>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</si>
  <si>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</si>
  <si>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</si>
  <si>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</si>
  <si>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</si>
  <si>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</si>
  <si>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</si>
  <si>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</si>
  <si>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</si>
  <si>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</si>
  <si>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</si>
  <si>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</si>
  <si>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</si>
  <si>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</si>
  <si>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</si>
  <si>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</si>
  <si>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</si>
  <si>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</si>
  <si>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</si>
  <si>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</si>
  <si>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</si>
  <si>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</si>
  <si>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</si>
  <si>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</si>
  <si>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</si>
  <si>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</si>
  <si>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</si>
  <si>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</si>
  <si>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</si>
  <si>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</si>
  <si>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</si>
  <si>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</si>
  <si>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</si>
  <si>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</si>
  <si>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</si>
  <si>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</si>
  <si>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</si>
  <si>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</si>
  <si>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</si>
  <si>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</si>
  <si>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</si>
  <si>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</si>
  <si>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</si>
  <si>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</si>
  <si>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</si>
  <si>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</si>
  <si>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</si>
  <si>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</si>
  <si>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</si>
  <si>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</si>
  <si>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</si>
  <si>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</si>
  <si>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</si>
  <si>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</si>
  <si>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</si>
  <si>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</si>
  <si>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</si>
  <si>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</si>
  <si>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</si>
  <si>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</si>
  <si>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</si>
  <si>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</si>
  <si>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</si>
  <si>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</si>
  <si>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</si>
  <si>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</si>
  <si>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</si>
  <si>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</si>
  <si>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</si>
  <si>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</si>
  <si>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</si>
  <si>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</si>
  <si>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</si>
  <si>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</si>
  <si>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</si>
  <si>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</si>
  <si>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</si>
  <si>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</si>
  <si>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</si>
  <si>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</si>
  <si>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</si>
  <si>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</si>
  <si>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</si>
  <si>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</si>
  <si>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</si>
  <si>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</si>
  <si>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</si>
  <si>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</si>
  <si>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</si>
  <si>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</si>
  <si>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</si>
  <si>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</si>
  <si>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</si>
  <si>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</si>
  <si>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</si>
  <si>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</si>
  <si>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</si>
  <si>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</si>
  <si>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</si>
  <si>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</si>
  <si>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</si>
  <si>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</si>
  <si>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</si>
  <si>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</si>
  <si>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</si>
  <si>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</si>
  <si>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</si>
  <si>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</si>
  <si>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</si>
  <si>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</si>
  <si>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</si>
  <si>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</si>
  <si>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</si>
  <si>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</si>
  <si>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</si>
  <si>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</si>
  <si>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</si>
  <si>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</si>
  <si>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</si>
  <si>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</si>
  <si>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</si>
  <si>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</si>
  <si>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</si>
  <si>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</si>
  <si>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</si>
  <si>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</si>
  <si>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</si>
  <si>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</si>
  <si>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</si>
  <si>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</si>
  <si>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</si>
  <si>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</si>
  <si>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</si>
  <si>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</si>
  <si>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</si>
  <si>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</si>
  <si>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</si>
  <si>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</si>
  <si>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</si>
  <si>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</si>
  <si>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</si>
  <si>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</si>
  <si>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</si>
  <si>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</si>
  <si>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</si>
  <si>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</si>
  <si>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</si>
  <si>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</si>
  <si>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</si>
  <si>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</si>
  <si>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</si>
  <si>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</si>
  <si>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</si>
  <si>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</si>
  <si>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</si>
  <si>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</si>
  <si>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</si>
  <si>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</si>
  <si>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</si>
  <si>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</si>
  <si>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</si>
  <si>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</si>
  <si>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</si>
  <si>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</si>
  <si>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</si>
  <si>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</si>
  <si>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</si>
  <si>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</si>
  <si>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</si>
  <si>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</si>
  <si>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</si>
  <si>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</si>
  <si>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</si>
  <si>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</si>
  <si>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</si>
  <si>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</si>
  <si>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</si>
  <si>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</si>
  <si>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</si>
  <si>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</si>
  <si>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</si>
  <si>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</si>
  <si>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</si>
  <si>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</si>
  <si>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</si>
  <si>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</si>
  <si>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</si>
  <si>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</si>
  <si>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</si>
  <si>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</si>
  <si>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</si>
  <si>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</si>
  <si>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</si>
  <si>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</si>
  <si>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</si>
  <si>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</si>
  <si>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</si>
  <si>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</si>
  <si>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</si>
  <si>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</si>
  <si>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</si>
  <si>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</si>
  <si>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</si>
  <si>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</si>
  <si>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</si>
  <si>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</si>
  <si>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</si>
  <si>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</si>
  <si>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</si>
  <si>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</si>
  <si>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</si>
  <si>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</si>
  <si>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</si>
  <si>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</si>
  <si>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</si>
  <si>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</si>
  <si>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</si>
  <si>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</si>
  <si>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</si>
  <si>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</si>
  <si>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</si>
  <si>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</si>
  <si>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</si>
  <si>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</si>
  <si>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</si>
  <si>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</si>
  <si>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</si>
  <si>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</si>
  <si>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</si>
  <si>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</si>
  <si>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</si>
  <si>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</si>
  <si>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</si>
  <si>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</si>
  <si>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</si>
  <si>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</si>
  <si>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</si>
  <si>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</si>
  <si>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</si>
  <si>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</si>
  <si>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</si>
  <si>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</si>
  <si>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</si>
  <si>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</si>
  <si>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</si>
  <si>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</si>
  <si>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</si>
  <si>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</si>
  <si>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</si>
  <si>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</si>
  <si>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</si>
  <si>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</si>
  <si>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</si>
  <si>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</si>
  <si>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</si>
  <si>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</si>
  <si>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</si>
  <si>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</si>
  <si>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</si>
  <si>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</si>
  <si>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</si>
  <si>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</si>
  <si>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</si>
  <si>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</si>
  <si>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</si>
  <si>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</si>
  <si>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</si>
  <si>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</si>
  <si>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</si>
  <si>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</si>
  <si>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</si>
  <si>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</si>
  <si>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</si>
  <si>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</si>
  <si>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</si>
  <si>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</si>
  <si>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</si>
  <si>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</si>
  <si>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</si>
  <si>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</si>
  <si>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</si>
  <si>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</si>
  <si>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</si>
  <si>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</si>
  <si>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</si>
  <si>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</si>
  <si>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</si>
  <si>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</si>
  <si>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</si>
  <si>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</si>
  <si>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</si>
  <si>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</si>
  <si>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</si>
  <si>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</si>
  <si>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</si>
  <si>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</si>
  <si>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</si>
  <si>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</si>
  <si>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</si>
  <si>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</si>
  <si>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</si>
  <si>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</si>
  <si>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</si>
  <si>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</si>
  <si>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</si>
  <si>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</si>
  <si>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</si>
  <si>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</si>
  <si>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</si>
  <si>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</si>
  <si>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</si>
  <si>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</si>
  <si>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</si>
  <si>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</si>
  <si>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</si>
  <si>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</si>
  <si>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</si>
  <si>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</si>
  <si>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</si>
  <si>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</si>
  <si>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</si>
  <si>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</si>
  <si>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</si>
  <si>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</si>
  <si>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</si>
  <si>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</si>
  <si>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</si>
  <si>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</si>
  <si>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</si>
  <si>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</si>
  <si>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</si>
  <si>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</si>
  <si>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</si>
  <si>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</si>
  <si>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</si>
  <si>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</si>
  <si>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</si>
  <si>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</si>
  <si>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</si>
  <si>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</si>
  <si>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</si>
  <si>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</si>
  <si>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</si>
  <si>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</si>
  <si>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</si>
  <si>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</si>
  <si>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</si>
  <si>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</si>
  <si>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</si>
  <si>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</si>
  <si>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</si>
  <si>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</si>
  <si>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</si>
  <si>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</si>
  <si>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</si>
  <si>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</si>
  <si>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</si>
  <si>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</si>
  <si>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</si>
  <si>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</si>
  <si>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</si>
  <si>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</si>
  <si>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</si>
  <si>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</si>
  <si>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</si>
  <si>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</si>
  <si>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</si>
  <si>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</si>
  <si>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</si>
  <si>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</si>
  <si>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</si>
  <si>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</si>
  <si>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</si>
  <si>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</si>
  <si>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</si>
  <si>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</si>
  <si>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</si>
  <si>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</si>
  <si>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</si>
  <si>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</si>
  <si>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</si>
  <si>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</si>
  <si>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</si>
  <si>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</si>
  <si>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</si>
  <si>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</si>
  <si>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</si>
  <si>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</si>
  <si>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</si>
  <si>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</si>
  <si>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</si>
  <si>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</si>
  <si>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</si>
  <si>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</si>
  <si>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</si>
  <si>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</si>
  <si>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</si>
  <si>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</si>
  <si>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</si>
  <si>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</si>
  <si>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</si>
  <si>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</si>
  <si>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</si>
  <si>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</si>
  <si>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</si>
  <si>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</si>
  <si>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</si>
  <si>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</si>
  <si>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</si>
  <si>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</si>
  <si>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</si>
  <si>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</si>
  <si>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</si>
  <si>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</si>
  <si>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</si>
  <si>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</si>
  <si>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</si>
  <si>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</si>
  <si>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</si>
  <si>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</si>
  <si>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</si>
  <si>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</si>
  <si>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</si>
  <si>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</si>
  <si>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</si>
  <si>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</si>
  <si>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</si>
  <si>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</si>
  <si>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</si>
  <si>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</si>
  <si>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</si>
  <si>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</si>
  <si>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</si>
  <si>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</si>
  <si>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</si>
  <si>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</si>
  <si>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</si>
  <si>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</si>
  <si>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</si>
  <si>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</si>
  <si>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</si>
  <si>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</si>
  <si>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</si>
  <si>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</si>
  <si>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</si>
  <si>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</si>
  <si>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</si>
  <si>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</si>
  <si>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</si>
  <si>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</si>
  <si>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</si>
  <si>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</si>
  <si>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</si>
  <si>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</si>
  <si>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</si>
  <si>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</si>
  <si>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</si>
  <si>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</si>
  <si>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</si>
  <si>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</si>
  <si>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</si>
  <si>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</si>
  <si>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</si>
  <si>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</si>
  <si>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</si>
  <si>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</si>
  <si>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</si>
  <si>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</si>
  <si>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</si>
  <si>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</si>
  <si>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</si>
  <si>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</si>
  <si>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</si>
  <si>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</si>
  <si>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</si>
  <si>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</si>
  <si>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</si>
  <si>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</si>
  <si>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</si>
  <si>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</si>
  <si>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</si>
  <si>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</si>
  <si>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</si>
  <si>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</si>
  <si>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</si>
  <si>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</si>
  <si>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</si>
  <si>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</si>
  <si>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</si>
  <si>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</si>
  <si>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</si>
  <si>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</si>
  <si>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</si>
  <si>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</si>
  <si>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</si>
  <si>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</si>
  <si>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</si>
  <si>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</si>
  <si>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</si>
  <si>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</si>
  <si>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</si>
  <si>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</si>
  <si>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</si>
  <si>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</si>
  <si>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</si>
  <si>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</si>
  <si>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</si>
  <si>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</si>
  <si>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</si>
  <si>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</si>
  <si>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</si>
  <si>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</si>
  <si>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</si>
  <si>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</si>
  <si>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</si>
  <si>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</si>
  <si>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</si>
  <si>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</si>
  <si>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</si>
  <si>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</si>
  <si>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</si>
  <si>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</si>
  <si>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</si>
  <si>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</si>
  <si>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</si>
  <si>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</si>
  <si>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</si>
  <si>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</si>
  <si>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</si>
  <si>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</si>
  <si>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</si>
  <si>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</si>
  <si>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</si>
  <si>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</si>
  <si>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</si>
  <si>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</si>
  <si>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</si>
  <si>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</si>
  <si>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</si>
  <si>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</si>
  <si>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</si>
  <si>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</si>
  <si>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</si>
  <si>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</si>
  <si>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</si>
  <si>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</si>
  <si>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</si>
  <si>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</si>
  <si>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</si>
  <si>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</si>
  <si>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</si>
  <si>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</si>
  <si>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</si>
  <si>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</si>
  <si>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</si>
  <si>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</si>
  <si>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</si>
  <si>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</si>
  <si>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</si>
  <si>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</si>
  <si>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</si>
  <si>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</si>
  <si>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</si>
  <si>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</si>
  <si>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</si>
  <si>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</si>
  <si>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</si>
  <si>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</si>
  <si>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</si>
  <si>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</si>
  <si>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</si>
  <si>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</si>
  <si>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</si>
  <si>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</si>
  <si>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</si>
  <si>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</si>
  <si>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</si>
  <si>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</si>
  <si>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</si>
  <si>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</si>
  <si>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</si>
  <si>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</si>
  <si>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</si>
  <si>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</si>
  <si>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</si>
  <si>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</si>
  <si>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</si>
  <si>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</si>
  <si>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</si>
  <si>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</si>
  <si>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</si>
  <si>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</si>
  <si>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</si>
  <si>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</si>
  <si>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</si>
  <si>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</si>
  <si>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</si>
  <si>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</si>
  <si>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</si>
  <si>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</si>
  <si>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</si>
  <si>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</si>
  <si>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</si>
  <si>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</si>
  <si>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</si>
  <si>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</si>
  <si>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</si>
  <si>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</si>
  <si>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</si>
  <si>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</si>
  <si>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</si>
  <si>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</si>
  <si>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</si>
  <si>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</si>
  <si>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</si>
  <si>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</si>
  <si>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</si>
  <si>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</si>
  <si>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</si>
  <si>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</si>
  <si>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</si>
  <si>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</si>
  <si>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</si>
  <si>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</si>
  <si>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</si>
  <si>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</si>
  <si>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</si>
  <si>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</si>
  <si>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</si>
  <si>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</si>
  <si>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</si>
  <si>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</si>
  <si>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</si>
  <si>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</si>
  <si>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</si>
  <si>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</si>
  <si>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</si>
  <si>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</si>
  <si>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</si>
  <si>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</si>
  <si>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</si>
  <si>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</si>
  <si>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</si>
  <si>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</si>
  <si>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</si>
  <si>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</si>
  <si>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</si>
  <si>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</si>
  <si>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</si>
  <si>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</si>
  <si>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</si>
  <si>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</si>
  <si>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</si>
  <si>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</si>
  <si>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</si>
  <si>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</si>
  <si>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</si>
  <si>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</si>
  <si>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</si>
  <si>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</si>
  <si>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</si>
  <si>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</si>
  <si>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</si>
  <si>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</si>
  <si>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</si>
  <si>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</si>
  <si>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</si>
  <si>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</si>
  <si>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</si>
  <si>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</si>
  <si>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</si>
  <si>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</si>
  <si>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</si>
  <si>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</si>
  <si>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</si>
  <si>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</si>
  <si>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</si>
  <si>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</si>
  <si>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</si>
  <si>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</si>
  <si>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</si>
  <si>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</si>
  <si>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</si>
  <si>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</si>
  <si>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</si>
  <si>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</si>
  <si>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</si>
  <si>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</si>
  <si>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</si>
  <si>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</si>
  <si>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</si>
  <si>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</si>
  <si>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</si>
  <si>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</si>
  <si>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</si>
  <si>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</si>
  <si>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</si>
  <si>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</si>
  <si>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</si>
  <si>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</si>
  <si>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</si>
  <si>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</si>
  <si>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</si>
  <si>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</si>
  <si>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</si>
  <si>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</si>
  <si>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</si>
  <si>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</si>
  <si>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</si>
  <si>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</si>
  <si>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</si>
  <si>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</si>
  <si>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</si>
  <si>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</si>
  <si>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</si>
  <si>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</si>
  <si>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</si>
  <si>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</si>
  <si>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</si>
  <si>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</si>
  <si>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</si>
  <si>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</si>
  <si>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</si>
  <si>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</si>
  <si>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</si>
  <si>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</si>
  <si>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</si>
  <si>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</si>
  <si>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</si>
  <si>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</si>
  <si>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</si>
  <si>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</si>
  <si>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</si>
  <si>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</si>
  <si>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</si>
  <si>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</si>
  <si>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</si>
  <si>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</si>
  <si>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</si>
  <si>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</si>
  <si>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</si>
  <si>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</si>
  <si>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</si>
  <si>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</si>
  <si>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</si>
  <si>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</si>
  <si>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</si>
  <si>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</si>
  <si>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</si>
  <si>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</si>
  <si>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</si>
  <si>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</si>
  <si>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</si>
  <si>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</si>
  <si>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</si>
  <si>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</si>
  <si>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</si>
  <si>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</si>
  <si>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</si>
  <si>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</si>
  <si>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</si>
  <si>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</si>
  <si>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</si>
  <si>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</si>
  <si>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</si>
  <si>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</si>
  <si>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</si>
  <si>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</si>
  <si>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</si>
  <si>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</si>
  <si>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</si>
  <si>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</si>
  <si>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</si>
  <si>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</si>
  <si>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</si>
  <si>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</si>
  <si>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</si>
  <si>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</si>
  <si>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</si>
  <si>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</si>
  <si>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</si>
  <si>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</si>
  <si>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</si>
  <si>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</si>
  <si>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</si>
  <si>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</si>
  <si>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</si>
  <si>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</si>
  <si>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</si>
  <si>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</si>
  <si>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</si>
  <si>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</si>
  <si>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</si>
  <si>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</si>
  <si>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</si>
  <si>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</si>
  <si>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</si>
  <si>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</si>
  <si>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</si>
  <si>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</si>
  <si>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</si>
  <si>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</si>
  <si>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</si>
  <si>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</si>
  <si>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</si>
  <si>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</si>
  <si>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</si>
  <si>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</si>
  <si>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</si>
  <si>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</si>
  <si>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</si>
  <si>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</si>
  <si>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</si>
  <si>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</si>
  <si>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</si>
  <si>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</si>
  <si>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</si>
  <si>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</si>
  <si>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</si>
  <si>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</si>
  <si>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</si>
  <si>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</si>
  <si>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</si>
  <si>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</si>
  <si>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</si>
  <si>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</si>
  <si>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</si>
  <si>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</si>
  <si>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</si>
  <si>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</si>
  <si>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</si>
  <si>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</si>
  <si>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</si>
  <si>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</si>
  <si>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</si>
  <si>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</si>
  <si>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</si>
  <si>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</si>
  <si>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</si>
  <si>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</si>
  <si>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</si>
  <si>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</si>
  <si>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</si>
  <si>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</si>
  <si>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</si>
  <si>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</si>
  <si>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</si>
  <si>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</si>
  <si>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</si>
  <si>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</si>
  <si>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</si>
  <si>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</si>
  <si>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</si>
  <si>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</si>
  <si>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</si>
  <si>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</si>
  <si>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</si>
  <si>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</si>
  <si>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</si>
  <si>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</si>
  <si>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</si>
  <si>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</si>
  <si>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</si>
  <si>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</si>
  <si>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</si>
  <si>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</si>
  <si>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</si>
  <si>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</si>
  <si>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</si>
  <si>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</si>
  <si>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</si>
  <si>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</si>
  <si>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</si>
  <si>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</si>
  <si>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</si>
  <si>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</si>
  <si>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</si>
  <si>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</si>
  <si>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</si>
  <si>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</si>
  <si>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</si>
  <si>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</si>
  <si>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</si>
  <si>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</si>
  <si>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</si>
  <si>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</si>
  <si>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</si>
  <si>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</si>
  <si>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</si>
  <si>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</si>
  <si>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</si>
  <si>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</si>
  <si>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</si>
  <si>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</si>
  <si>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</si>
  <si>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</si>
  <si>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</si>
  <si>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</si>
  <si>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</si>
  <si>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</si>
  <si>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</si>
  <si>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</si>
  <si>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</si>
  <si>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</si>
  <si>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</si>
  <si>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</si>
  <si>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</si>
  <si>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</si>
  <si>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</si>
  <si>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</si>
  <si>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</si>
  <si>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</si>
  <si>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</si>
  <si>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</si>
  <si>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</si>
  <si>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</si>
  <si>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</si>
  <si>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</si>
  <si>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</si>
  <si>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</si>
  <si>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</si>
  <si>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</si>
  <si>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</si>
  <si>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</si>
  <si>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</si>
  <si>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</si>
  <si>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</si>
  <si>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</si>
  <si>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</si>
  <si>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</si>
  <si>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</si>
  <si>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</si>
  <si>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</si>
  <si>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</si>
  <si>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</si>
  <si>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</si>
  <si>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</si>
  <si>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</si>
  <si>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</si>
  <si>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</si>
  <si>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</si>
  <si>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</si>
  <si>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</si>
  <si>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</si>
  <si>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</si>
  <si>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</si>
  <si>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</si>
  <si>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</si>
  <si>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</si>
  <si>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</si>
  <si>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</si>
  <si>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</si>
  <si>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</si>
  <si>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</si>
  <si>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</si>
  <si>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</si>
  <si>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</si>
  <si>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</si>
  <si>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</si>
  <si>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</si>
  <si>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</si>
  <si>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</si>
  <si>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</si>
  <si>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</si>
  <si>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</si>
  <si>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</si>
  <si>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</si>
  <si>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</si>
  <si>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</si>
  <si>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</si>
  <si>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</si>
  <si>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</si>
  <si>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</si>
  <si>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</si>
  <si>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</si>
  <si>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</si>
  <si>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</si>
  <si>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</si>
  <si>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</si>
  <si>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</si>
  <si>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</si>
  <si>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</si>
  <si>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</si>
  <si>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</si>
  <si>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</si>
  <si>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</si>
  <si>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</si>
  <si>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</si>
  <si>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</si>
  <si>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</si>
  <si>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</si>
  <si>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</si>
  <si>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</si>
  <si>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</si>
  <si>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</si>
  <si>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</si>
  <si>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</si>
  <si>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</si>
  <si>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</si>
  <si>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</si>
  <si>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</si>
  <si>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</si>
  <si>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</si>
  <si>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</si>
  <si>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</si>
  <si>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</si>
  <si>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</si>
  <si>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</si>
  <si>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</si>
  <si>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</si>
  <si>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</si>
  <si>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</si>
  <si>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</si>
  <si>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</si>
  <si>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</si>
  <si>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</si>
  <si>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</si>
  <si>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</si>
  <si>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</si>
  <si>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</si>
  <si>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</si>
  <si>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</si>
  <si>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</si>
  <si>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</si>
  <si>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</si>
  <si>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</si>
  <si>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</si>
  <si>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</si>
  <si>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</si>
  <si>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</si>
  <si>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</si>
  <si>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</si>
  <si>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</si>
  <si>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</si>
  <si>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</si>
  <si>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</si>
  <si>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</si>
  <si>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</si>
  <si>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</si>
  <si>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</si>
  <si>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</si>
  <si>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</si>
  <si>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</si>
  <si>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</si>
  <si>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</si>
  <si>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</si>
  <si>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</si>
  <si>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</si>
  <si>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</si>
  <si>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</si>
  <si>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</si>
  <si>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</si>
  <si>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</si>
  <si>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</si>
  <si>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</si>
  <si>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</si>
  <si>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</si>
  <si>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</si>
  <si>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</si>
  <si>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</si>
  <si>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</si>
  <si>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</si>
  <si>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</si>
  <si>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</si>
  <si>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</si>
  <si>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</si>
  <si>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</si>
  <si>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</si>
  <si>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</si>
  <si>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</si>
  <si>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</si>
  <si>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</si>
  <si>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</si>
  <si>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</si>
  <si>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</si>
  <si>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</si>
  <si>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</si>
  <si>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</si>
  <si>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</si>
  <si>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</si>
  <si>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</si>
  <si>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</si>
  <si>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</si>
  <si>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</si>
  <si>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</si>
  <si>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</si>
  <si>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</si>
  <si>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</si>
  <si>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</si>
  <si>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</si>
  <si>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</si>
  <si>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</si>
  <si>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</si>
  <si>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</si>
  <si>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</si>
  <si>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</si>
  <si>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</si>
  <si>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</si>
  <si>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</si>
  <si>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</si>
  <si>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</si>
  <si>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</si>
  <si>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</si>
  <si>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</si>
  <si>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</si>
  <si>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</si>
  <si>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</si>
  <si>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</si>
  <si>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</si>
  <si>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</si>
  <si>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</si>
  <si>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</si>
  <si>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</si>
  <si>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</si>
  <si>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</si>
  <si>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</si>
  <si>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</si>
  <si>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</si>
  <si>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</si>
  <si>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</si>
  <si>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</si>
  <si>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</si>
  <si>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</si>
  <si>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</si>
  <si>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</si>
  <si>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</si>
  <si>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</si>
  <si>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</si>
  <si>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</si>
  <si>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</si>
  <si>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</si>
  <si>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</si>
  <si>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</si>
  <si>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</si>
  <si>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</si>
  <si>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</si>
  <si>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</si>
  <si>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</si>
  <si>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</si>
  <si>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</si>
  <si>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</si>
  <si>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</si>
  <si>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</si>
  <si>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</si>
  <si>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</si>
  <si>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</si>
  <si>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</si>
  <si>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</si>
  <si>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</si>
  <si>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</si>
  <si>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</si>
  <si>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</si>
  <si>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</si>
  <si>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</si>
  <si>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</si>
  <si>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</si>
  <si>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</si>
  <si>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</si>
  <si>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</si>
  <si>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</si>
  <si>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</si>
  <si>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</si>
  <si>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</si>
  <si>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</si>
  <si>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</si>
  <si>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</si>
  <si>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</si>
  <si>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</si>
  <si>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</si>
  <si>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</si>
  <si>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</si>
  <si>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</si>
  <si>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</si>
  <si>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</si>
  <si>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</si>
  <si>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</si>
  <si>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</si>
  <si>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</si>
  <si>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</si>
  <si>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</si>
  <si>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</si>
  <si>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</si>
  <si>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</si>
  <si>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</si>
  <si>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</si>
  <si>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</si>
  <si>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</si>
  <si>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</si>
  <si>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</si>
  <si>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</si>
  <si>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</si>
  <si>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</si>
  <si>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</si>
  <si>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</si>
  <si>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</si>
  <si>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</si>
  <si>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</si>
  <si>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</si>
  <si>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</si>
  <si>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</si>
  <si>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</si>
  <si>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</si>
  <si>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</si>
  <si>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</si>
  <si>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</si>
  <si>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</si>
  <si>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</si>
  <si>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</si>
  <si>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</si>
  <si>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</si>
  <si>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</si>
  <si>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</si>
  <si>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</si>
  <si>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</si>
  <si>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</si>
  <si>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</si>
  <si>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</si>
  <si>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</si>
  <si>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</si>
  <si>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</si>
  <si>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</si>
  <si>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</si>
  <si>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</si>
  <si>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</si>
  <si>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</si>
  <si>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</si>
  <si>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</si>
  <si>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</si>
  <si>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</si>
  <si>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</si>
  <si>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</si>
  <si>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</si>
  <si>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</si>
  <si>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</si>
  <si>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</si>
  <si>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</si>
  <si>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</si>
  <si>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</si>
  <si>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</si>
  <si>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</si>
  <si>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</si>
  <si>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</si>
  <si>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</si>
  <si>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</si>
  <si>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</si>
  <si>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</si>
  <si>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</si>
  <si>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</si>
  <si>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</si>
  <si>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</si>
  <si>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</si>
  <si>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</si>
  <si>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</si>
  <si>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</si>
  <si>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</si>
  <si>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</si>
  <si>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</si>
  <si>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</si>
  <si>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</si>
  <si>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</si>
  <si>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</si>
  <si>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</si>
  <si>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</si>
  <si>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</si>
  <si>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</si>
  <si>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</si>
  <si>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</si>
  <si>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</si>
  <si>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</si>
  <si>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</si>
  <si>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</si>
  <si>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</si>
  <si>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</si>
  <si>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</si>
  <si>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</si>
  <si>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</si>
  <si>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</si>
  <si>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</si>
  <si>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</si>
  <si>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</si>
  <si>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</si>
  <si>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</si>
  <si>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</si>
  <si>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</si>
  <si>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</si>
  <si>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</si>
  <si>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</si>
  <si>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</si>
  <si>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</si>
  <si>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</si>
  <si>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</si>
  <si>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</si>
  <si>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</si>
  <si>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</si>
  <si>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</si>
  <si>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</si>
  <si>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</si>
  <si>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</si>
  <si>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</si>
  <si>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</si>
  <si>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</si>
  <si>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</si>
  <si>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</si>
  <si>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</si>
  <si>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</si>
  <si>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</si>
  <si>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</si>
  <si>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</si>
  <si>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</si>
  <si>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</si>
  <si>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</si>
  <si>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</si>
  <si>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</si>
  <si>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</si>
  <si>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</si>
  <si>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</si>
  <si>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</si>
  <si>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</si>
  <si>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</si>
  <si>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</si>
  <si>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</si>
  <si>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</si>
  <si>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</si>
  <si>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</si>
  <si>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</si>
  <si>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</si>
  <si>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</si>
  <si>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</si>
  <si>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</si>
  <si>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</si>
  <si>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</si>
  <si>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</si>
  <si>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</si>
  <si>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</si>
  <si>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</si>
  <si>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</si>
  <si>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</si>
  <si>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</si>
  <si>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</si>
  <si>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</si>
  <si>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</si>
  <si>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</si>
  <si>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</si>
  <si>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</si>
  <si>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</si>
  <si>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</si>
  <si>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</si>
  <si>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</si>
  <si>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</si>
  <si>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</si>
  <si>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</si>
  <si>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</si>
  <si>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</si>
  <si>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</si>
  <si>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</si>
  <si>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</si>
  <si>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</si>
  <si>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</si>
  <si>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</si>
  <si>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</si>
  <si>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</si>
  <si>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</si>
  <si>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</si>
  <si>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</si>
  <si>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</si>
  <si>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</si>
  <si>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</si>
  <si>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</si>
  <si>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</si>
  <si>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</si>
  <si>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</si>
  <si>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</si>
  <si>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</si>
  <si>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</si>
  <si>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</si>
  <si>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</si>
  <si>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</si>
  <si>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</si>
  <si>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</si>
  <si>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</si>
  <si>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</si>
  <si>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</si>
  <si>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</si>
  <si>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</si>
  <si>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</si>
  <si>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</si>
  <si>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</si>
  <si>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</si>
  <si>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</si>
  <si>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</si>
  <si>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</si>
  <si>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</si>
  <si>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</si>
  <si>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</si>
  <si>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</si>
  <si>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</si>
  <si>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</si>
  <si>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</si>
  <si>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</si>
  <si>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</si>
  <si>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</si>
  <si>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</si>
  <si>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</si>
  <si>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</si>
  <si>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</si>
  <si>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</si>
  <si>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</si>
  <si>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</si>
  <si>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</si>
  <si>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</si>
  <si>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</si>
  <si>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</si>
  <si>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</si>
  <si>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</si>
  <si>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</si>
  <si>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</si>
  <si>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</si>
  <si>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</si>
  <si>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</si>
  <si>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</si>
  <si>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</si>
  <si>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</si>
  <si>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</si>
  <si>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</si>
  <si>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</si>
  <si>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</si>
  <si>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</si>
  <si>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</si>
  <si>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</si>
  <si>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</si>
  <si>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</si>
  <si>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</si>
  <si>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</si>
  <si>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</si>
  <si>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</si>
  <si>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</si>
  <si>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</si>
  <si>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</si>
  <si>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</si>
  <si>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</si>
  <si>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</si>
  <si>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</si>
  <si>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</si>
  <si>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</si>
  <si>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</si>
  <si>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</si>
  <si>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</si>
  <si>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</si>
  <si>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</si>
  <si>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</si>
  <si>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</si>
  <si>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</si>
  <si>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</si>
  <si>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</si>
  <si>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</si>
  <si>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</si>
  <si>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</si>
  <si>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</si>
  <si>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</si>
  <si>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</si>
  <si>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</si>
  <si>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</si>
  <si>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</si>
  <si>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</si>
  <si>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</si>
  <si>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</si>
  <si>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</si>
  <si>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</si>
  <si>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</si>
  <si>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</si>
  <si>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</si>
  <si>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</si>
  <si>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</si>
  <si>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</si>
  <si>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</si>
  <si>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</si>
  <si>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</si>
  <si>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</si>
  <si>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</si>
  <si>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</si>
  <si>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</si>
  <si>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</si>
  <si>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</si>
  <si>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</si>
  <si>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</si>
  <si>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</si>
  <si>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</si>
  <si>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</si>
  <si>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</si>
  <si>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</si>
  <si>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</si>
  <si>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</si>
  <si>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</si>
  <si>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</si>
  <si>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</si>
  <si>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</si>
  <si>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</si>
  <si>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</si>
  <si>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</si>
  <si>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</si>
  <si>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</si>
  <si>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</si>
  <si>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</si>
  <si>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</si>
  <si>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</si>
  <si>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</si>
  <si>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</si>
  <si>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</si>
  <si>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</si>
  <si>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</si>
  <si>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</si>
  <si>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</si>
  <si>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</si>
  <si>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</si>
  <si>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</si>
  <si>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</si>
  <si>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</si>
  <si>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</si>
  <si>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</si>
  <si>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</si>
  <si>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</si>
  <si>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</si>
  <si>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</si>
  <si>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</si>
  <si>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</si>
  <si>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</si>
  <si>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</si>
  <si>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</si>
  <si>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</si>
  <si>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</si>
  <si>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</si>
  <si>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</si>
  <si>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</si>
  <si>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</si>
  <si>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</si>
  <si>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</si>
  <si>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</si>
  <si>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</si>
  <si>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</si>
  <si>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</si>
  <si>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</si>
  <si>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</si>
  <si>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</si>
  <si>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</si>
  <si>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</si>
  <si>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</si>
  <si>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</si>
  <si>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</si>
  <si>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</si>
  <si>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</si>
  <si>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</si>
  <si>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</si>
  <si>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</si>
  <si>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</si>
  <si>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</si>
  <si>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</si>
  <si>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</si>
  <si>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</si>
  <si>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</si>
  <si>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</si>
  <si>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</si>
  <si>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</si>
  <si>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</si>
  <si>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</si>
  <si>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</si>
  <si>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</si>
  <si>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</si>
  <si>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</si>
  <si>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</si>
  <si>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</si>
  <si>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</si>
  <si>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</si>
  <si>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</si>
  <si>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</si>
  <si>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</si>
  <si>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</si>
  <si>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</si>
  <si>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</si>
  <si>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</si>
  <si>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</si>
  <si>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</si>
  <si>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</si>
  <si>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</si>
  <si>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</si>
  <si>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</si>
  <si>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</si>
  <si>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</si>
  <si>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</si>
  <si>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</si>
  <si>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</si>
  <si>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</si>
  <si>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</si>
  <si>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</si>
  <si>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</si>
  <si>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</si>
  <si>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</si>
  <si>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</si>
  <si>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</si>
  <si>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</si>
  <si>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</si>
  <si>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</si>
  <si>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</si>
  <si>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</si>
  <si>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</si>
  <si>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</si>
  <si>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</si>
  <si>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</si>
  <si>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</si>
  <si>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</si>
  <si>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</si>
  <si>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</si>
  <si>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</si>
  <si>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</si>
  <si>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</si>
  <si>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</si>
  <si>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</si>
  <si>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</si>
  <si>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</si>
  <si>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</si>
  <si>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</si>
  <si>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</si>
  <si>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</si>
  <si>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</si>
  <si>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</si>
  <si>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</si>
  <si>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</si>
  <si>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</si>
  <si>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</si>
  <si>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</si>
  <si>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</si>
  <si>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</si>
  <si>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</si>
  <si>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</si>
  <si>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</si>
  <si>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</si>
  <si>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</si>
  <si>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</si>
  <si>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</si>
  <si>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</si>
  <si>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</si>
  <si>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</si>
  <si>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</si>
  <si>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</si>
  <si>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</si>
  <si>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</si>
  <si>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</si>
  <si>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</si>
  <si>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</si>
  <si>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</si>
  <si>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</si>
  <si>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</si>
  <si>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</si>
  <si>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</si>
  <si>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</si>
  <si>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</si>
  <si>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</si>
  <si>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</si>
  <si>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</si>
  <si>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</si>
  <si>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</si>
  <si>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</si>
  <si>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</si>
  <si>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</si>
  <si>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</si>
  <si>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</si>
  <si>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</si>
  <si>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</si>
  <si>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</si>
  <si>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</si>
  <si>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</si>
  <si>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</si>
  <si>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</si>
  <si>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</si>
  <si>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</si>
  <si>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</si>
  <si>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</si>
  <si>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</si>
  <si>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</si>
  <si>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</si>
  <si>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</si>
  <si>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</si>
  <si>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</si>
  <si>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</si>
  <si>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</si>
  <si>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</si>
  <si>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</si>
  <si>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</si>
  <si>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</si>
  <si>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</si>
  <si>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</si>
  <si>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</si>
  <si>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</si>
  <si>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</si>
  <si>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</si>
  <si>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</si>
  <si>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</si>
  <si>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</si>
  <si>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</si>
  <si>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</si>
  <si>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</si>
  <si>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</si>
  <si>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</si>
  <si>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</si>
  <si>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</si>
  <si>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</si>
  <si>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</si>
  <si>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</si>
  <si>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</si>
  <si>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</si>
  <si>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</si>
  <si>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</si>
  <si>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</si>
  <si>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</si>
  <si>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</si>
  <si>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</si>
  <si>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</si>
  <si>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</si>
  <si>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</si>
  <si>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</si>
  <si>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</si>
  <si>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</si>
  <si>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</si>
  <si>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</si>
  <si>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</si>
  <si>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</si>
  <si>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</si>
  <si>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</si>
  <si>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</si>
  <si>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</si>
  <si>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</si>
  <si>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</si>
  <si>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</si>
  <si>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</si>
  <si>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</si>
  <si>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</si>
  <si>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</si>
  <si>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</si>
  <si>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</si>
  <si>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</si>
  <si>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</si>
  <si>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</si>
  <si>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</si>
  <si>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</si>
  <si>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</si>
  <si>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</si>
  <si>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</si>
  <si>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</si>
  <si>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</si>
  <si>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</si>
  <si>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</si>
  <si>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</si>
  <si>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</si>
  <si>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</si>
  <si>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</si>
  <si>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</si>
  <si>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</si>
  <si>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</si>
  <si>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</si>
  <si>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</si>
  <si>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</si>
  <si>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</si>
  <si>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</si>
  <si>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</si>
  <si>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</si>
  <si>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</si>
  <si>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</si>
  <si>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</si>
  <si>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</si>
  <si>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</si>
  <si>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</si>
  <si>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</si>
  <si>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</si>
  <si>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</si>
  <si>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</si>
  <si>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</si>
  <si>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</si>
  <si>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</si>
  <si>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</si>
  <si>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</si>
  <si>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</si>
  <si>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</si>
  <si>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</si>
  <si>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</si>
  <si>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</si>
  <si>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</si>
  <si>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</si>
  <si>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</si>
  <si>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</si>
  <si>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</si>
  <si>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</si>
  <si>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</si>
  <si>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</si>
  <si>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</si>
  <si>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</si>
  <si>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</si>
  <si>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</si>
  <si>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</si>
  <si>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</si>
  <si>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</si>
  <si>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</si>
  <si>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</si>
  <si>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</si>
  <si>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</si>
  <si>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</si>
  <si>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</si>
  <si>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</si>
  <si>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</si>
  <si>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</si>
  <si>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</si>
  <si>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</si>
  <si>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</si>
  <si>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</si>
  <si>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</si>
  <si>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</si>
  <si>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</si>
  <si>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</si>
  <si>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</si>
  <si>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</si>
  <si>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</si>
  <si>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</si>
  <si>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</si>
  <si>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</si>
  <si>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</si>
  <si>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</si>
  <si>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</si>
  <si>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</si>
  <si>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</si>
  <si>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</si>
  <si>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</si>
  <si>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</si>
  <si>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</si>
  <si>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</si>
  <si>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</si>
  <si>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</si>
  <si>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</si>
  <si>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</si>
  <si>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</si>
  <si>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</si>
  <si>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</si>
  <si>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</si>
  <si>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</si>
  <si>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</si>
  <si>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</si>
  <si>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</si>
  <si>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</si>
  <si>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</si>
  <si>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</si>
  <si>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</si>
  <si>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</si>
  <si>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</si>
  <si>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</si>
  <si>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</si>
  <si>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</si>
  <si>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</si>
  <si>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</si>
  <si>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</si>
  <si>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</si>
  <si>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</si>
  <si>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</si>
  <si>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</si>
  <si>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</si>
  <si>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</si>
  <si>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</si>
  <si>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</si>
  <si>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</si>
  <si>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</si>
  <si>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</si>
  <si>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</si>
  <si>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</si>
  <si>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</si>
  <si>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</si>
  <si>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</si>
  <si>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</si>
  <si>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</si>
  <si>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</si>
  <si>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</si>
  <si>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</si>
  <si>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</si>
  <si>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</si>
  <si>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</si>
  <si>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</si>
  <si>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</si>
  <si>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</si>
  <si>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</si>
  <si>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</si>
  <si>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</si>
  <si>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</si>
  <si>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</si>
  <si>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</si>
  <si>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</si>
  <si>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</si>
  <si>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</si>
  <si>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</si>
  <si>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</si>
  <si>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</si>
  <si>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</si>
  <si>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</si>
  <si>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</si>
  <si>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</si>
  <si>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</si>
  <si>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</si>
  <si>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</si>
  <si>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</si>
  <si>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</si>
  <si>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</si>
  <si>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</si>
  <si>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</si>
  <si>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</si>
  <si>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</si>
  <si>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</si>
  <si>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</si>
  <si>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</si>
  <si>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</si>
  <si>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</si>
  <si>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</si>
  <si>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</si>
  <si>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</si>
  <si>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</si>
  <si>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</si>
  <si>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</si>
  <si>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</si>
  <si>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</si>
  <si>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</si>
  <si>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</si>
  <si>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</si>
  <si>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</si>
  <si>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</si>
  <si>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</si>
  <si>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</si>
  <si>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</si>
  <si>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</si>
  <si>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</si>
  <si>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</si>
  <si>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</si>
  <si>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</si>
  <si>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</si>
  <si>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</si>
  <si>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</si>
  <si>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</si>
  <si>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</si>
  <si>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</si>
  <si>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</si>
  <si>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</si>
  <si>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</si>
  <si>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</si>
  <si>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</si>
  <si>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</si>
  <si>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</si>
  <si>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</si>
  <si>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</si>
  <si>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</si>
  <si>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</si>
  <si>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</si>
  <si>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</si>
  <si>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</si>
  <si>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</si>
  <si>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</si>
  <si>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</si>
  <si>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</si>
  <si>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</si>
  <si>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</si>
  <si>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</si>
  <si>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</si>
  <si>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</si>
  <si>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</si>
  <si>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</si>
  <si>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</si>
  <si>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</si>
  <si>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</si>
  <si>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</si>
  <si>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</si>
  <si>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</si>
  <si>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</si>
  <si>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</si>
  <si>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</si>
  <si>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</si>
  <si>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</si>
  <si>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</si>
  <si>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</si>
  <si>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</si>
  <si>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</si>
  <si>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</si>
  <si>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</si>
  <si>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</si>
  <si>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</si>
  <si>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</si>
  <si>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</si>
  <si>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</si>
  <si>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</si>
  <si>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</si>
  <si>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</si>
  <si>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</si>
  <si>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</si>
  <si>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</si>
  <si>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</si>
  <si>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</si>
  <si>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</si>
  <si>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</si>
  <si>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</si>
  <si>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</si>
  <si>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</si>
  <si>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</si>
  <si>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</si>
  <si>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</si>
  <si>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</si>
  <si>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</si>
  <si>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</si>
  <si>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</si>
  <si>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</si>
  <si>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</si>
  <si>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</si>
  <si>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</si>
  <si>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</si>
  <si>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</si>
  <si>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</si>
  <si>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</si>
  <si>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</si>
  <si>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</si>
  <si>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</si>
  <si>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</si>
  <si>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</si>
  <si>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</si>
  <si>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</si>
  <si>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</si>
  <si>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</si>
  <si>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</si>
  <si>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</si>
  <si>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</si>
  <si>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</si>
  <si>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</si>
  <si>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</si>
  <si>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</si>
  <si>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</si>
  <si>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</si>
  <si>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</si>
  <si>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</si>
  <si>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</si>
  <si>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</si>
  <si>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</si>
  <si>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</si>
  <si>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</si>
  <si>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</si>
  <si>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</si>
  <si>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</si>
  <si>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</si>
  <si>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</si>
  <si>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</si>
  <si>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</si>
  <si>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</si>
  <si>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</si>
  <si>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</si>
  <si>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</si>
  <si>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</si>
  <si>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</si>
  <si>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</si>
  <si>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</si>
  <si>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</si>
  <si>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</si>
  <si>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</si>
  <si>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</si>
  <si>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</si>
  <si>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</si>
  <si>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</si>
  <si>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</si>
  <si>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</si>
  <si>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</si>
  <si>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</si>
  <si>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</si>
  <si>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</si>
  <si>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</si>
  <si>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</si>
  <si>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</si>
  <si>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</si>
  <si>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</si>
  <si>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</si>
  <si>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</si>
  <si>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</si>
  <si>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</si>
  <si>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</si>
  <si>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</si>
  <si>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</si>
  <si>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</si>
  <si>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</si>
  <si>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</si>
  <si>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</si>
  <si>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</si>
  <si>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</si>
  <si>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</si>
  <si>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</si>
  <si>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</si>
  <si>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</si>
  <si>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</si>
  <si>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</si>
  <si>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</si>
  <si>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</si>
  <si>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</si>
  <si>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</si>
  <si>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</si>
  <si>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</si>
  <si>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</si>
  <si>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</si>
  <si>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</si>
  <si>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</si>
  <si>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</si>
  <si>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</si>
  <si>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</si>
  <si>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</si>
  <si>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</si>
  <si>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</si>
  <si>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</si>
  <si>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</si>
  <si>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</si>
  <si>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</si>
  <si>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</si>
  <si>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</si>
  <si>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</si>
  <si>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</si>
  <si>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</si>
  <si>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</si>
  <si>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</si>
  <si>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</si>
  <si>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</si>
  <si>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</si>
  <si>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</si>
  <si>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</si>
  <si>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</si>
  <si>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</si>
  <si>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</si>
  <si>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</si>
  <si>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</si>
  <si>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</si>
  <si>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</si>
  <si>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</si>
  <si>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</si>
  <si>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</si>
  <si>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</si>
  <si>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</si>
  <si>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</si>
  <si>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</si>
  <si>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</si>
  <si>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</si>
  <si>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</si>
  <si>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</si>
  <si>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</si>
  <si>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</si>
  <si>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</si>
  <si>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</si>
  <si>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</si>
  <si>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</si>
  <si>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</si>
  <si>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</si>
  <si>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</si>
  <si>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</si>
  <si>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</si>
  <si>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</si>
  <si>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</si>
  <si>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</si>
  <si>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</si>
  <si>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</si>
  <si>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</si>
  <si>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</si>
  <si>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</si>
  <si>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</si>
  <si>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</si>
  <si>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</si>
  <si>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</si>
  <si>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</si>
  <si>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</si>
  <si>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</si>
  <si>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</si>
  <si>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</si>
  <si>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</si>
  <si>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</si>
  <si>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</si>
  <si>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</si>
  <si>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</si>
  <si>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</si>
  <si>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</si>
  <si>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</si>
  <si>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</si>
  <si>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</si>
  <si>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</si>
  <si>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</si>
  <si>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</si>
  <si>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</si>
  <si>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</si>
  <si>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</si>
  <si>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</si>
  <si>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</si>
  <si>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</si>
  <si>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</si>
  <si>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</si>
  <si>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</si>
  <si>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</si>
  <si>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</si>
  <si>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</si>
  <si>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</si>
  <si>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</si>
  <si>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</si>
  <si>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</si>
  <si>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</si>
  <si>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</si>
  <si>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</si>
  <si>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</si>
  <si>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</si>
  <si>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</si>
  <si>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</si>
  <si>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</si>
  <si>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</si>
  <si>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</si>
  <si>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</si>
  <si>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</si>
  <si>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</si>
  <si>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</si>
  <si>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</si>
  <si>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</si>
  <si>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</si>
  <si>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</si>
  <si>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</si>
  <si>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</si>
  <si>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</si>
  <si>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</si>
  <si>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</si>
  <si>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</si>
  <si>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</si>
  <si>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</si>
  <si>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</si>
  <si>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</si>
  <si>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</si>
  <si>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</si>
  <si>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</si>
  <si>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</si>
  <si>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</si>
  <si>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</si>
  <si>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</si>
  <si>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</si>
  <si>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</si>
  <si>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</si>
  <si>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</si>
  <si>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</si>
  <si>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</si>
  <si>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</si>
  <si>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</si>
  <si>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</si>
  <si>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</si>
  <si>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</si>
  <si>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</si>
  <si>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</si>
  <si>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</si>
  <si>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</si>
  <si>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</si>
  <si>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</si>
  <si>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</si>
  <si>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</si>
  <si>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</si>
  <si>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</si>
  <si>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</si>
  <si>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</si>
  <si>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</si>
  <si>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</si>
  <si>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</si>
  <si>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</si>
  <si>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</si>
  <si>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</si>
  <si>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</si>
  <si>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</si>
  <si>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</si>
  <si>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</si>
  <si>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</si>
  <si>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</si>
  <si>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</si>
  <si>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</si>
  <si>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</si>
  <si>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</si>
  <si>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</si>
  <si>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</si>
  <si>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</si>
  <si>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</si>
  <si>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</si>
  <si>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</si>
  <si>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</si>
  <si>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</si>
  <si>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</si>
  <si>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</si>
  <si>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</si>
  <si>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</si>
  <si>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</si>
  <si>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</si>
  <si>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</si>
  <si>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</si>
  <si>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</si>
  <si>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</si>
  <si>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</si>
  <si>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</si>
  <si>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</si>
  <si>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</si>
  <si>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</si>
  <si>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</si>
  <si>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</si>
  <si>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</si>
  <si>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</si>
  <si>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</si>
  <si>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</si>
  <si>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</si>
  <si>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</si>
  <si>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</si>
  <si>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</si>
  <si>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</si>
  <si>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</si>
  <si>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</si>
  <si>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</si>
  <si>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</si>
  <si>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</si>
  <si>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</si>
  <si>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</si>
  <si>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</si>
  <si>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</si>
  <si>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</si>
  <si>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</si>
  <si>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</si>
  <si>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</si>
  <si>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</si>
  <si>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</si>
  <si>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</si>
  <si>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</si>
  <si>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</si>
  <si>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</si>
  <si>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</si>
  <si>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</si>
  <si>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</si>
  <si>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</si>
  <si>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</si>
  <si>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</si>
  <si>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</si>
  <si>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</si>
  <si>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</si>
  <si>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</si>
  <si>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</si>
  <si>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</si>
  <si>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</si>
  <si>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</si>
  <si>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</si>
  <si>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</si>
  <si>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</si>
  <si>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</si>
  <si>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</si>
  <si>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</si>
  <si>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</si>
  <si>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</si>
  <si>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</si>
  <si>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</si>
  <si>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</si>
  <si>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</si>
  <si>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</si>
  <si>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</si>
  <si>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</si>
  <si>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</si>
  <si>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</si>
  <si>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</si>
  <si>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</si>
  <si>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</si>
  <si>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</si>
  <si>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</si>
  <si>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</si>
  <si>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</si>
  <si>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</si>
  <si>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</si>
  <si>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</si>
  <si>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</si>
  <si>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</si>
  <si>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</si>
  <si>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</si>
  <si>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</si>
  <si>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</si>
  <si>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</si>
  <si>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</si>
  <si>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</si>
  <si>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</si>
  <si>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</si>
  <si>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</si>
  <si>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</si>
  <si>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</si>
  <si>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</si>
  <si>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</si>
  <si>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</si>
  <si>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</si>
  <si>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</si>
  <si>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</si>
  <si>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</si>
  <si>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</si>
  <si>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</si>
  <si>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</si>
  <si>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</si>
  <si>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</si>
  <si>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</si>
  <si>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</si>
  <si>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</si>
  <si>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</si>
  <si>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</si>
  <si>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</si>
  <si>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</si>
  <si>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</si>
  <si>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</si>
  <si>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</si>
  <si>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</si>
  <si>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</si>
  <si>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</si>
  <si>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</si>
  <si>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</si>
  <si>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</si>
  <si>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</si>
  <si>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</si>
  <si>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</si>
  <si>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</si>
  <si>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</si>
  <si>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</si>
  <si>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</si>
  <si>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</si>
  <si>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</si>
  <si>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</si>
  <si>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</si>
  <si>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</si>
  <si>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</si>
  <si>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</si>
  <si>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</si>
  <si>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</si>
  <si>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</si>
  <si>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</si>
  <si>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</si>
  <si>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</si>
  <si>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</si>
  <si>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</si>
  <si>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</si>
  <si>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</si>
  <si>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</si>
  <si>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</si>
  <si>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</si>
  <si>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</si>
  <si>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</si>
  <si>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</si>
  <si>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</si>
  <si>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</si>
  <si>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</si>
  <si>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</si>
  <si>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</si>
  <si>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</si>
  <si>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</si>
  <si>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</si>
  <si>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</si>
  <si>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</si>
  <si>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</si>
  <si>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</si>
  <si>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</si>
  <si>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</si>
  <si>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</si>
  <si>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</si>
  <si>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</si>
  <si>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</si>
  <si>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</si>
  <si>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</si>
  <si>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</si>
  <si>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</si>
  <si>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</si>
  <si>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</si>
  <si>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</si>
  <si>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</si>
  <si>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</si>
  <si>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</si>
  <si>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</si>
  <si>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</si>
  <si>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</si>
  <si>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</si>
  <si>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</si>
  <si>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</si>
  <si>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</si>
  <si>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</si>
  <si>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</si>
  <si>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</si>
  <si>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</si>
  <si>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</si>
  <si>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</si>
  <si>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</si>
  <si>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</si>
  <si>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</si>
  <si>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</si>
  <si>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</si>
  <si>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</si>
  <si>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</si>
  <si>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</si>
  <si>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</si>
  <si>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</si>
  <si>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</si>
  <si>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</si>
  <si>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</si>
  <si>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</si>
  <si>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</si>
  <si>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</si>
  <si>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</si>
  <si>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</si>
  <si>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</si>
  <si>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</si>
  <si>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</si>
  <si>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</si>
  <si>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</si>
  <si>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</si>
  <si>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</si>
  <si>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</si>
  <si>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</si>
  <si>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</si>
  <si>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</si>
  <si>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</si>
  <si>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</si>
  <si>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</si>
  <si>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</si>
  <si>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</si>
  <si>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</si>
  <si>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</si>
  <si>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</si>
  <si>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</si>
  <si>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</si>
  <si>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</si>
  <si>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</si>
  <si>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</si>
  <si>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</si>
  <si>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</si>
  <si>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</si>
  <si>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</si>
  <si>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</si>
  <si>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</si>
  <si>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</si>
  <si>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</si>
  <si>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</si>
  <si>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</si>
  <si>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</si>
  <si>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</si>
  <si>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</si>
  <si>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</si>
  <si>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</si>
  <si>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</si>
  <si>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</si>
  <si>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</si>
  <si>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</si>
  <si>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</si>
  <si>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</si>
  <si>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</si>
  <si>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</si>
  <si>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</si>
  <si>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</si>
  <si>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</si>
  <si>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</si>
  <si>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</si>
  <si>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</si>
  <si>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</si>
  <si>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</si>
  <si>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</si>
  <si>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</si>
  <si>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</si>
  <si>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</si>
  <si>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</si>
  <si>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</si>
  <si>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</si>
  <si>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</si>
  <si>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</si>
  <si>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</si>
  <si>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</si>
  <si>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</si>
  <si>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</si>
  <si>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</si>
  <si>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</si>
  <si>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</si>
  <si>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</si>
  <si>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</si>
  <si>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</si>
  <si>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</si>
  <si>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</si>
  <si>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</si>
  <si>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</si>
  <si>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</si>
  <si>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</si>
  <si>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</si>
  <si>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</si>
  <si>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</si>
  <si>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</si>
  <si>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</si>
  <si>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</si>
  <si>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</si>
  <si>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</si>
  <si>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</si>
  <si>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</si>
  <si>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</si>
  <si>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</si>
  <si>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</si>
  <si>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</si>
  <si>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</si>
  <si>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</si>
  <si>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</si>
  <si>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</si>
  <si>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</si>
  <si>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</si>
  <si>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</si>
  <si>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</si>
  <si>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</si>
  <si>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</si>
  <si>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</si>
  <si>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</si>
  <si>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</si>
  <si>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</si>
  <si>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</si>
  <si>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</si>
  <si>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</si>
  <si>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</si>
  <si>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</si>
  <si>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</si>
  <si>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</si>
  <si>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</si>
  <si>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</si>
  <si>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</si>
  <si>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</si>
  <si>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</si>
  <si>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</si>
  <si>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</si>
  <si>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</si>
  <si>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</si>
  <si>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</si>
  <si>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</si>
  <si>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</si>
  <si>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</si>
  <si>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</si>
  <si>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</si>
  <si>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</si>
  <si>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</si>
  <si>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</si>
  <si>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</si>
  <si>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</si>
  <si>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</si>
  <si>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</si>
  <si>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</si>
  <si>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</si>
  <si>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</si>
  <si>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</si>
  <si>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</si>
  <si>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</si>
  <si>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</si>
  <si>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</si>
  <si>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</si>
  <si>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</si>
  <si>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</si>
  <si>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</si>
  <si>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</si>
  <si>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</si>
  <si>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</si>
  <si>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</si>
  <si>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</si>
  <si>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</si>
  <si>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</si>
  <si>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</si>
  <si>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</si>
  <si>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</si>
  <si>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</si>
  <si>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</si>
  <si>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</si>
  <si>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</si>
  <si>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</si>
  <si>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</si>
  <si>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</si>
  <si>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</si>
  <si>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</si>
  <si>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</si>
  <si>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</si>
  <si>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</si>
  <si>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</si>
  <si>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</si>
  <si>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</si>
  <si>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</si>
  <si>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</si>
  <si>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</si>
  <si>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</si>
  <si>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</si>
  <si>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</si>
  <si>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</si>
  <si>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</si>
  <si>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</si>
  <si>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</si>
  <si>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</si>
  <si>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</si>
  <si>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</si>
  <si>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</si>
  <si>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</si>
  <si>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</si>
  <si>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</si>
  <si>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</si>
  <si>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</si>
  <si>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</si>
  <si>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</si>
  <si>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</si>
  <si>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</si>
  <si>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</si>
  <si>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</si>
  <si>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</si>
  <si>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</si>
  <si>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</si>
  <si>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</si>
  <si>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</si>
  <si>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</si>
  <si>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</si>
  <si>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</si>
  <si>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</si>
  <si>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</si>
  <si>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</si>
  <si>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</si>
  <si>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</si>
  <si>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</si>
  <si>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</si>
  <si>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</si>
  <si>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</si>
  <si>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</si>
  <si>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</si>
  <si>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</si>
  <si>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</si>
  <si>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</si>
  <si>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</si>
  <si>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</si>
  <si>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</si>
  <si>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</si>
  <si>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</si>
  <si>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</si>
  <si>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</si>
  <si>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</si>
  <si>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</si>
  <si>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</si>
  <si>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</si>
  <si>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</si>
  <si>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</si>
  <si>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</si>
  <si>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</si>
  <si>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</si>
  <si>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</si>
  <si>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</si>
  <si>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</si>
  <si>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</si>
  <si>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</si>
  <si>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</si>
  <si>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</si>
  <si>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</si>
  <si>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</si>
  <si>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</si>
  <si>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</si>
  <si>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</si>
  <si>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</si>
  <si>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</si>
  <si>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</si>
  <si>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</si>
  <si>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</si>
  <si>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</si>
  <si>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</si>
  <si>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</si>
  <si>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</si>
  <si>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</si>
  <si>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</si>
  <si>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</si>
  <si>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</si>
  <si>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</si>
  <si>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</si>
  <si>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</si>
  <si>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</si>
  <si>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</si>
  <si>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</si>
  <si>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</si>
  <si>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</si>
  <si>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</si>
  <si>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</si>
  <si>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</si>
  <si>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</si>
  <si>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</si>
  <si>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</si>
  <si>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</si>
  <si>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</si>
  <si>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</si>
  <si>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</si>
  <si>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</si>
  <si>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</si>
  <si>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</si>
  <si>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</si>
  <si>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</si>
  <si>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</si>
  <si>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</si>
  <si>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</si>
  <si>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</si>
  <si>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</si>
  <si>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</si>
  <si>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</si>
  <si>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</si>
  <si>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</si>
  <si>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</si>
  <si>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</si>
  <si>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</si>
  <si>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</si>
  <si>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</si>
  <si>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</si>
  <si>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</si>
  <si>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</si>
  <si>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</si>
  <si>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</si>
  <si>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</si>
  <si>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</si>
  <si>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</si>
  <si>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</si>
  <si>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</si>
  <si>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</si>
  <si>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</si>
  <si>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</si>
  <si>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</si>
  <si>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</si>
  <si>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</si>
  <si>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</si>
  <si>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</si>
  <si>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</si>
  <si>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</si>
  <si>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</si>
  <si>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</si>
  <si>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</si>
  <si>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</si>
  <si>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</si>
  <si>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</si>
  <si>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</si>
  <si>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</si>
  <si>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</si>
  <si>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</si>
  <si>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</si>
  <si>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</si>
  <si>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</si>
  <si>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</si>
  <si>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</si>
  <si>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</si>
  <si>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</si>
  <si>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</si>
  <si>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</si>
  <si>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</si>
  <si>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</si>
  <si>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</si>
  <si>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</si>
  <si>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</si>
  <si>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</si>
  <si>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</si>
  <si>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</si>
  <si>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</si>
  <si>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</si>
  <si>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</si>
  <si>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</si>
  <si>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</si>
  <si>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</si>
  <si>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</si>
  <si>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</si>
  <si>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</si>
  <si>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</si>
  <si>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</si>
  <si>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</si>
  <si>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</si>
  <si>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</si>
  <si>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</si>
  <si>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</si>
  <si>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</si>
  <si>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</si>
  <si>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</si>
  <si>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</si>
  <si>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</si>
  <si>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</si>
  <si>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</si>
  <si>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</si>
  <si>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</si>
  <si>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</si>
  <si>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</si>
  <si>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</si>
  <si>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</si>
  <si>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</si>
  <si>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</si>
  <si>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</si>
  <si>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</si>
  <si>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</si>
  <si>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</si>
  <si>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</si>
  <si>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</si>
  <si>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</si>
  <si>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</si>
  <si>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</si>
  <si>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</si>
  <si>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</si>
  <si>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</si>
  <si>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</si>
  <si>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</si>
  <si>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</si>
  <si>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</si>
  <si>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</si>
  <si>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</si>
  <si>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</si>
  <si>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</si>
  <si>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</si>
  <si>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</si>
  <si>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</si>
  <si>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</si>
  <si>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</si>
  <si>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</si>
  <si>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</si>
  <si>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</si>
  <si>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</si>
  <si>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</si>
  <si>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</si>
  <si>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</si>
  <si>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</si>
  <si>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</si>
  <si>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</si>
  <si>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</si>
  <si>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</si>
  <si>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</si>
  <si>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</si>
  <si>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</si>
  <si>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</si>
  <si>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</si>
  <si>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</si>
  <si>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</si>
  <si>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</si>
  <si>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</si>
  <si>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</si>
  <si>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</si>
  <si>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</si>
  <si>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</si>
  <si>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</si>
  <si>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</si>
  <si>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</si>
  <si>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</si>
  <si>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</si>
  <si>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</si>
  <si>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</si>
  <si>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</si>
  <si>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</si>
  <si>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</si>
  <si>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</si>
  <si>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</si>
  <si>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</si>
  <si>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</si>
  <si>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</si>
  <si>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</si>
  <si>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</si>
  <si>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</si>
  <si>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</si>
  <si>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</si>
  <si>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</si>
  <si>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</si>
  <si>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</si>
  <si>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</si>
  <si>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</si>
  <si>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</si>
  <si>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</si>
  <si>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</si>
  <si>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</si>
  <si>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</si>
  <si>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</si>
  <si>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</si>
  <si>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</si>
  <si>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</si>
  <si>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</si>
  <si>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</si>
  <si>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</si>
  <si>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</si>
  <si>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</si>
  <si>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</si>
  <si>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</si>
  <si>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</si>
  <si>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</si>
  <si>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</si>
  <si>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</si>
  <si>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</si>
  <si>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</si>
  <si>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</si>
  <si>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</si>
  <si>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</si>
  <si>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</si>
  <si>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</si>
  <si>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</si>
  <si>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</si>
  <si>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</si>
  <si>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</si>
  <si>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</si>
  <si>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</si>
  <si>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</si>
  <si>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</si>
  <si>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</si>
  <si>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</si>
  <si>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</si>
  <si>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</si>
  <si>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</si>
  <si>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</si>
  <si>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</si>
  <si>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</si>
  <si>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</si>
  <si>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</si>
  <si>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</si>
  <si>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</si>
  <si>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</si>
  <si>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</si>
  <si>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</si>
  <si>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</si>
  <si>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</si>
  <si>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</si>
  <si>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</si>
  <si>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</si>
  <si>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</si>
  <si>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</si>
  <si>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</si>
  <si>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</si>
  <si>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</si>
  <si>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</si>
  <si>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</si>
  <si>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</si>
  <si>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</si>
  <si>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</si>
  <si>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</si>
  <si>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</si>
  <si>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</si>
  <si>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</si>
  <si>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</si>
  <si>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</si>
  <si>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</si>
  <si>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</si>
  <si>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</si>
  <si>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</si>
  <si>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</si>
  <si>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</si>
  <si>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</si>
  <si>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</si>
  <si>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</si>
  <si>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</si>
  <si>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</si>
  <si>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</si>
  <si>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</si>
  <si>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</si>
  <si>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</si>
  <si>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</si>
  <si>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</si>
  <si>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</si>
  <si>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</si>
  <si>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</si>
  <si>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</si>
  <si>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</si>
  <si>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</si>
  <si>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</si>
  <si>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</si>
  <si>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</si>
  <si>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</si>
  <si>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</si>
  <si>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</si>
  <si>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</si>
  <si>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</si>
  <si>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</si>
  <si>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</si>
  <si>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</si>
  <si>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</si>
  <si>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</si>
  <si>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</si>
  <si>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</si>
  <si>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</si>
  <si>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</si>
  <si>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</si>
  <si>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</si>
  <si>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</si>
  <si>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</si>
  <si>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</si>
  <si>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</si>
  <si>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</si>
  <si>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</si>
  <si>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</si>
  <si>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</si>
  <si>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</si>
  <si>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</si>
  <si>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</si>
  <si>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</si>
  <si>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</si>
  <si>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</si>
  <si>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</si>
  <si>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</si>
  <si>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</si>
  <si>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</si>
  <si>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</si>
  <si>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</si>
  <si>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</si>
  <si>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</si>
  <si>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</si>
  <si>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</si>
  <si>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</si>
  <si>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</si>
  <si>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</si>
  <si>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</si>
  <si>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</si>
  <si>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</si>
  <si>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</si>
  <si>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</si>
  <si>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</si>
  <si>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</si>
  <si>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</si>
  <si>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</si>
  <si>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</si>
  <si>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</si>
  <si>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</si>
  <si>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</si>
  <si>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</si>
  <si>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</si>
  <si>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</si>
  <si>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</si>
  <si>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</si>
  <si>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</si>
  <si>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</si>
  <si>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</si>
  <si>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</si>
  <si>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</si>
  <si>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</si>
  <si>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</si>
  <si>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</si>
  <si>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</si>
  <si>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</si>
  <si>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</si>
  <si>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</si>
  <si>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</si>
  <si>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</si>
  <si>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</si>
  <si>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</si>
  <si>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</si>
  <si>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</si>
  <si>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</si>
  <si>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</si>
  <si>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</si>
  <si>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</si>
  <si>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</si>
  <si>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</si>
  <si>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</si>
  <si>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</si>
  <si>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</si>
  <si>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</si>
  <si>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</si>
  <si>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</si>
  <si>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</si>
  <si>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</si>
  <si>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</si>
  <si>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</si>
  <si>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</si>
  <si>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</si>
  <si>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</si>
  <si>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</si>
  <si>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</si>
  <si>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</si>
  <si>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</si>
  <si>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</si>
  <si>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</si>
  <si>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</si>
  <si>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</si>
  <si>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</si>
  <si>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</si>
  <si>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</si>
  <si>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</si>
  <si>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</si>
  <si>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</si>
  <si>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</si>
  <si>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</si>
  <si>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</si>
  <si>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</si>
  <si>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</si>
  <si>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</si>
  <si>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</si>
  <si>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</si>
  <si>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</si>
  <si>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</si>
  <si>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</si>
  <si>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</si>
  <si>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</si>
  <si>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</si>
  <si>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</si>
  <si>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</si>
  <si>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</si>
  <si>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</si>
  <si>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</si>
  <si>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</si>
  <si>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</si>
  <si>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</si>
  <si>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</si>
  <si>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</si>
  <si>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</si>
  <si>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</si>
  <si>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</si>
  <si>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</si>
  <si>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</si>
  <si>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</si>
  <si>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</si>
  <si>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</si>
  <si>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</si>
  <si>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</si>
  <si>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</si>
  <si>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</si>
  <si>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</si>
  <si>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</si>
  <si>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</si>
  <si>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</si>
  <si>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</si>
  <si>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</si>
  <si>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</si>
  <si>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</si>
  <si>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</si>
  <si>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</si>
  <si>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</si>
  <si>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</si>
  <si>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</si>
  <si>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</si>
  <si>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</si>
  <si>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</si>
  <si>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</si>
  <si>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</si>
  <si>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</si>
  <si>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</si>
  <si>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</si>
  <si>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</si>
  <si>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</si>
  <si>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</si>
  <si>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</si>
  <si>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</si>
  <si>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</si>
  <si>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</si>
  <si>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</si>
  <si>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</si>
  <si>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</si>
  <si>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</si>
  <si>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</si>
  <si>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</si>
  <si>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</si>
  <si>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</si>
  <si>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</si>
  <si>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</si>
  <si>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</si>
  <si>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</si>
  <si>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</si>
  <si>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</si>
  <si>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</si>
  <si>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</si>
  <si>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</si>
  <si>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</si>
  <si>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</si>
  <si>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</si>
  <si>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</si>
  <si>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</si>
  <si>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</si>
  <si>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</si>
  <si>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</si>
  <si>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</si>
  <si>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</si>
  <si>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</si>
  <si>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</si>
  <si>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</si>
  <si>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</si>
  <si>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</si>
  <si>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</si>
  <si>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</si>
  <si>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</si>
  <si>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</si>
  <si>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</si>
  <si>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</si>
  <si>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</si>
  <si>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</si>
  <si>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</si>
  <si>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</si>
  <si>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</si>
  <si>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</si>
  <si>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</si>
  <si>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</si>
  <si>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</si>
  <si>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</si>
  <si>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</si>
  <si>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</si>
  <si>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</si>
  <si>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</si>
  <si>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</si>
  <si>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</si>
  <si>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</si>
  <si>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</si>
  <si>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</si>
  <si>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</si>
  <si>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</si>
  <si>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</si>
  <si>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</si>
  <si>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</si>
  <si>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</si>
  <si>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</si>
  <si>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</si>
  <si>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</si>
  <si>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</si>
  <si>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</si>
  <si>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</si>
  <si>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</si>
  <si>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</si>
  <si>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</si>
  <si>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</si>
  <si>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</si>
  <si>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</si>
  <si>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</si>
  <si>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</si>
  <si>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</si>
  <si>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</si>
  <si>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</si>
  <si>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</si>
  <si>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</si>
  <si>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</si>
  <si>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</si>
  <si>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</si>
  <si>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</si>
  <si>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</si>
  <si>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</si>
  <si>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</si>
  <si>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</si>
  <si>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</si>
  <si>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</si>
  <si>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</si>
  <si>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</si>
  <si>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</si>
  <si>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</si>
  <si>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</si>
  <si>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</si>
  <si>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</si>
  <si>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</si>
  <si>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</si>
  <si>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</si>
  <si>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</si>
  <si>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</si>
  <si>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</si>
  <si>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</si>
  <si>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</si>
  <si>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</si>
  <si>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</si>
  <si>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</si>
  <si>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</si>
  <si>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</si>
  <si>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</si>
  <si>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</si>
  <si>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</si>
  <si>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</si>
  <si>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</si>
  <si>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</si>
  <si>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</si>
  <si>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</si>
  <si>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</si>
  <si>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</si>
  <si>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</si>
  <si>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</si>
  <si>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</si>
  <si>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</si>
  <si>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</si>
  <si>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</si>
  <si>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</si>
  <si>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</si>
  <si>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</si>
  <si>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</si>
  <si>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</si>
  <si>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</si>
  <si>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</si>
  <si>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</si>
  <si>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</si>
  <si>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</si>
  <si>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</si>
  <si>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</si>
  <si>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</si>
  <si>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</si>
  <si>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</si>
  <si>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</si>
  <si>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</si>
  <si>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</si>
  <si>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</si>
  <si>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</si>
  <si>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</si>
  <si>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</si>
  <si>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</si>
  <si>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</si>
  <si>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</si>
  <si>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</si>
  <si>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</si>
  <si>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</si>
  <si>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</si>
  <si>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</si>
  <si>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</si>
  <si>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</si>
  <si>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</si>
  <si>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</si>
  <si>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</si>
  <si>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</si>
  <si>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</si>
  <si>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</si>
  <si>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</si>
  <si>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</si>
  <si>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</si>
  <si>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</si>
  <si>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</si>
  <si>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</si>
  <si>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</si>
  <si>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</si>
  <si>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</si>
  <si>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</si>
  <si>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</si>
  <si>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</si>
  <si>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</si>
  <si>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</si>
  <si>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</si>
  <si>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</si>
  <si>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</si>
  <si>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</si>
  <si>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</si>
  <si>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</si>
  <si>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</si>
  <si>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</si>
  <si>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</si>
  <si>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</si>
  <si>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</si>
  <si>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</si>
  <si>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</si>
  <si>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</si>
  <si>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</si>
  <si>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</si>
  <si>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</si>
  <si>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</si>
  <si>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</si>
  <si>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</si>
  <si>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</si>
  <si>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</si>
  <si>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</si>
  <si>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</si>
  <si>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</si>
  <si>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</si>
  <si>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</si>
  <si>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</si>
  <si>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</si>
  <si>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</si>
  <si>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</si>
  <si>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</si>
  <si>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</si>
  <si>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</si>
  <si>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</si>
  <si>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</si>
  <si>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</si>
  <si>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</si>
  <si>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</si>
  <si>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</si>
  <si>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</si>
  <si>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</si>
  <si>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</si>
  <si>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</si>
  <si>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</si>
  <si>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</si>
  <si>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</si>
  <si>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</si>
  <si>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</si>
  <si>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</si>
  <si>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</si>
  <si>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</si>
  <si>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</si>
  <si>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</si>
  <si>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</si>
  <si>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</si>
  <si>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</si>
  <si>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</si>
  <si>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</si>
  <si>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</si>
  <si>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</si>
  <si>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</si>
  <si>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</si>
  <si>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</si>
  <si>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</si>
  <si>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</si>
  <si>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</si>
  <si>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</si>
  <si>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</si>
  <si>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</si>
  <si>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</si>
  <si>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</si>
  <si>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</si>
  <si>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</si>
  <si>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</si>
  <si>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</si>
  <si>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</si>
  <si>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</si>
  <si>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</si>
  <si>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</si>
  <si>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</si>
  <si>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</si>
  <si>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</si>
  <si>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</si>
  <si>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</si>
  <si>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</si>
  <si>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</si>
  <si>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</si>
  <si>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</si>
  <si>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</si>
  <si>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</si>
  <si>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</si>
  <si>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</si>
  <si>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</si>
  <si>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</si>
  <si>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</si>
  <si>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</si>
  <si>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</si>
  <si>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</si>
  <si>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</si>
  <si>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</si>
  <si>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</si>
  <si>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</si>
  <si>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</si>
  <si>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</si>
  <si>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</si>
  <si>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</si>
  <si>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</si>
  <si>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</si>
  <si>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</si>
  <si>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</si>
  <si>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</si>
  <si>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</si>
  <si>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</si>
  <si>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</si>
  <si>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</si>
  <si>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</si>
  <si>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</si>
  <si>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</si>
  <si>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</si>
  <si>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</si>
  <si>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</si>
  <si>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</si>
  <si>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</si>
  <si>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</si>
  <si>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</si>
  <si>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</si>
  <si>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</si>
  <si>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</si>
  <si>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</si>
  <si>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</si>
  <si>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</si>
  <si>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</si>
  <si>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</si>
  <si>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</si>
  <si>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</si>
  <si>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</si>
  <si>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</si>
  <si>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</si>
  <si>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</si>
  <si>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</si>
  <si>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</si>
  <si>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</si>
  <si>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</si>
  <si>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</si>
  <si>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</si>
  <si>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</si>
  <si>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</si>
  <si>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</si>
  <si>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</si>
  <si>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</si>
  <si>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</si>
  <si>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</si>
  <si>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</si>
  <si>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</si>
  <si>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</si>
  <si>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</si>
  <si>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</si>
  <si>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</si>
  <si>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</si>
  <si>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</si>
  <si>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</si>
  <si>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</si>
  <si>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</si>
  <si>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</si>
  <si>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</si>
  <si>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</si>
  <si>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</si>
  <si>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</si>
  <si>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</si>
  <si>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</si>
  <si>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</si>
  <si>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</si>
  <si>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</si>
  <si>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</si>
  <si>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</si>
  <si>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</si>
  <si>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</si>
  <si>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</si>
  <si>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</si>
  <si>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</si>
  <si>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</si>
  <si>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</si>
  <si>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</si>
  <si>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</si>
  <si>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</si>
  <si>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</si>
  <si>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</si>
  <si>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</si>
  <si>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</si>
  <si>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</si>
  <si>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</si>
  <si>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</si>
  <si>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</si>
  <si>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</si>
  <si>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</si>
  <si>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</si>
  <si>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</si>
  <si>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</si>
  <si>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</si>
  <si>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</si>
  <si>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</si>
  <si>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</si>
  <si>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</si>
  <si>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</si>
  <si>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</si>
  <si>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</si>
  <si>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</si>
  <si>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</si>
  <si>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</si>
  <si>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</si>
  <si>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</si>
  <si>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</si>
  <si>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</si>
  <si>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</si>
  <si>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</si>
  <si>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</si>
  <si>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</si>
  <si>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</si>
  <si>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</si>
  <si>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</si>
  <si>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</si>
  <si>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</si>
  <si>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</si>
  <si>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</si>
  <si>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</si>
  <si>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</si>
  <si>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</si>
  <si>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</si>
  <si>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</si>
  <si>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</si>
  <si>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</si>
  <si>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</si>
  <si>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</si>
  <si>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</si>
  <si>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</si>
  <si>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</si>
  <si>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</si>
  <si>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</si>
  <si>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</si>
  <si>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</si>
  <si>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</si>
  <si>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</si>
  <si>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</si>
  <si>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</si>
  <si>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</si>
  <si>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</si>
  <si>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</si>
  <si>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</si>
  <si>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</si>
  <si>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</si>
  <si>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</si>
  <si>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</si>
  <si>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</si>
  <si>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</si>
  <si>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</si>
  <si>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</si>
  <si>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</si>
  <si>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</si>
  <si>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</si>
  <si>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</si>
  <si>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</si>
  <si>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</si>
  <si>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</si>
  <si>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</si>
  <si>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</si>
  <si>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</si>
  <si>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</si>
  <si>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</si>
  <si>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</si>
  <si>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</si>
  <si>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</si>
  <si>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</si>
  <si>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</si>
  <si>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</si>
  <si>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</si>
  <si>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</si>
  <si>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</si>
  <si>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</si>
  <si>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</si>
  <si>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</si>
  <si>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</si>
  <si>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</si>
  <si>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</si>
  <si>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</si>
  <si>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</si>
  <si>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</si>
  <si>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</si>
  <si>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</si>
  <si>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</si>
  <si>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</si>
  <si>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</si>
  <si>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</si>
  <si>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</si>
  <si>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</si>
  <si>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</si>
  <si>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</si>
  <si>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</si>
  <si>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</si>
  <si>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</si>
  <si>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</si>
  <si>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</si>
  <si>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</si>
  <si>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</si>
  <si>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</si>
  <si>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</si>
  <si>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</si>
  <si>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</si>
  <si>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</si>
  <si>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</si>
  <si>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</si>
  <si>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</si>
  <si>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</si>
  <si>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</si>
  <si>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</si>
  <si>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</si>
  <si>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</si>
  <si>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</si>
  <si>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</si>
  <si>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</si>
  <si>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</si>
  <si>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</si>
  <si>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</si>
  <si>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</si>
  <si>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</si>
  <si>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</si>
  <si>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</si>
  <si>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</si>
  <si>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</si>
  <si>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</si>
  <si>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</si>
  <si>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</si>
  <si>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</si>
  <si>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</si>
  <si>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</si>
  <si>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</si>
  <si>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</si>
  <si>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</si>
  <si>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</si>
  <si>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</si>
  <si>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</si>
  <si>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</si>
  <si>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</si>
  <si>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</si>
  <si>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</si>
  <si>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</si>
  <si>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</si>
  <si>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</si>
  <si>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</si>
  <si>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</si>
  <si>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</si>
  <si>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</si>
  <si>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</si>
  <si>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</si>
  <si>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</si>
  <si>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</si>
  <si>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</si>
  <si>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</si>
  <si>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</si>
  <si>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</si>
  <si>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</si>
  <si>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</si>
  <si>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</si>
  <si>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</si>
  <si>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</si>
  <si>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</si>
  <si>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</si>
  <si>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</si>
  <si>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</si>
  <si>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</si>
  <si>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</si>
  <si>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</si>
  <si>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</si>
  <si>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</si>
  <si>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</si>
  <si>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</si>
  <si>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</si>
  <si>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</si>
  <si>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</si>
  <si>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</si>
  <si>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</si>
  <si>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</si>
  <si>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</si>
  <si>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</si>
  <si>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</si>
  <si>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</si>
  <si>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</si>
  <si>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</si>
  <si>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</si>
  <si>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</si>
  <si>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</si>
  <si>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</si>
  <si>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</si>
  <si>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</si>
  <si>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</si>
  <si>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</si>
  <si>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</si>
  <si>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</si>
  <si>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</si>
  <si>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</si>
  <si>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</si>
  <si>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</si>
  <si>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</si>
  <si>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</si>
  <si>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</si>
  <si>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</si>
  <si>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</si>
  <si>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</si>
  <si>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</si>
  <si>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</si>
  <si>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</si>
  <si>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</si>
  <si>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</si>
  <si>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</si>
  <si>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</si>
  <si>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</si>
  <si>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</si>
  <si>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</si>
  <si>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</si>
  <si>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</si>
  <si>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</si>
  <si>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</si>
  <si>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</si>
  <si>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</si>
  <si>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</si>
  <si>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</si>
  <si>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</si>
  <si>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</si>
  <si>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</si>
  <si>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</si>
  <si>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</si>
  <si>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</si>
  <si>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</si>
  <si>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</si>
  <si>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</si>
  <si>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</si>
  <si>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</si>
  <si>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</si>
  <si>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</si>
  <si>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</si>
  <si>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</si>
  <si>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</si>
  <si>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</si>
  <si>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</si>
  <si>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</si>
  <si>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</si>
  <si>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</si>
  <si>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</si>
  <si>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</si>
  <si>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</si>
  <si>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</si>
  <si>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</si>
  <si>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</si>
  <si>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</si>
  <si>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</si>
  <si>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</si>
  <si>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</si>
  <si>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</si>
  <si>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</si>
  <si>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</si>
  <si>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</si>
  <si>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</si>
  <si>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</si>
  <si>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</si>
  <si>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</si>
  <si>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</si>
  <si>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</si>
  <si>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</si>
  <si>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</si>
  <si>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</si>
  <si>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</si>
  <si>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</si>
  <si>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</si>
  <si>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</si>
  <si>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</si>
  <si>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</si>
  <si>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</si>
  <si>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</si>
  <si>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</si>
  <si>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</si>
  <si>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</si>
  <si>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</si>
  <si>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</si>
  <si>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</si>
  <si>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</si>
  <si>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</si>
  <si>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</si>
  <si>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</si>
  <si>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</si>
  <si>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</si>
  <si>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</si>
  <si>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</si>
  <si>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</si>
  <si>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</si>
  <si>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</si>
  <si>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</si>
  <si>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</si>
  <si>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</si>
  <si>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</si>
  <si>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</si>
  <si>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</si>
  <si>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</si>
  <si>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</si>
  <si>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</si>
  <si>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</si>
  <si>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</si>
  <si>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</si>
  <si>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</si>
  <si>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</si>
  <si>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</si>
  <si>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</si>
  <si>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</si>
  <si>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</si>
  <si>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</si>
  <si>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</si>
  <si>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</si>
  <si>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</si>
  <si>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</si>
  <si>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</si>
  <si>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</si>
  <si>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</si>
  <si>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</si>
  <si>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</si>
  <si>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</si>
  <si>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</si>
  <si>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</si>
  <si>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</si>
  <si>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</si>
  <si>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</si>
  <si>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</si>
  <si>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</si>
  <si>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</si>
  <si>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</si>
  <si>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</si>
  <si>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</si>
  <si>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</si>
  <si>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</si>
  <si>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</si>
  <si>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</si>
  <si>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</si>
  <si>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</si>
  <si>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</si>
  <si>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</si>
  <si>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</si>
  <si>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</si>
  <si>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</si>
  <si>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</si>
  <si>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</si>
  <si>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</si>
  <si>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</si>
  <si>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</si>
  <si>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</si>
  <si>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</si>
  <si>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</si>
  <si>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</si>
  <si>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</si>
  <si>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</si>
  <si>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</si>
  <si>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</si>
  <si>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</si>
  <si>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</si>
  <si>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</si>
  <si>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</si>
  <si>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</si>
  <si>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</si>
  <si>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</si>
  <si>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</si>
  <si>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</si>
  <si>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</si>
  <si>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</si>
  <si>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</si>
  <si>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</si>
  <si>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</si>
  <si>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</si>
  <si>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</si>
  <si>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</si>
  <si>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</si>
  <si>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</si>
  <si>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</si>
  <si>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</si>
  <si>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</si>
  <si>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</si>
  <si>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</si>
  <si>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</si>
  <si>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</si>
  <si>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</si>
  <si>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</si>
  <si>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</si>
  <si>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</si>
  <si>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</si>
  <si>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</si>
  <si>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</si>
  <si>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</si>
  <si>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</si>
  <si>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</si>
  <si>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</si>
  <si>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</si>
  <si>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</si>
  <si>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</si>
  <si>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</si>
  <si>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</si>
  <si>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</si>
  <si>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</si>
  <si>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</si>
  <si>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</si>
  <si>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</si>
  <si>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</si>
  <si>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</si>
  <si>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</si>
  <si>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</si>
  <si>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</si>
  <si>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</si>
  <si>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</si>
  <si>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</si>
  <si>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</si>
  <si>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</si>
  <si>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</si>
  <si>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</si>
  <si>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</si>
  <si>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</si>
  <si>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</si>
  <si>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</si>
  <si>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</si>
  <si>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</si>
  <si>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</si>
  <si>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</si>
  <si>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</si>
  <si>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</si>
  <si>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</si>
  <si>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</si>
  <si>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</si>
  <si>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</si>
  <si>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</si>
  <si>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</si>
  <si>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</si>
  <si>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</si>
  <si>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</si>
  <si>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</si>
  <si>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</si>
  <si>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</si>
  <si>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</si>
  <si>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</si>
  <si>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</si>
  <si>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</si>
  <si>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</si>
  <si>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</si>
  <si>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</si>
  <si>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</si>
  <si>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</si>
  <si>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</si>
  <si>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</si>
  <si>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</si>
  <si>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</si>
  <si>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</si>
  <si>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</si>
  <si>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</si>
  <si>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</si>
  <si>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</si>
  <si>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</si>
  <si>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</si>
  <si>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</si>
  <si>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</si>
  <si>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</si>
  <si>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</si>
  <si>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</si>
  <si>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</si>
  <si>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</si>
  <si>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</si>
  <si>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</si>
  <si>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</si>
  <si>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</si>
  <si>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</si>
  <si>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</si>
  <si>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</si>
  <si>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</si>
  <si>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</si>
  <si>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</si>
  <si>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</si>
  <si>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</si>
  <si>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</si>
  <si>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</si>
  <si>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</si>
  <si>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</si>
  <si>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</si>
  <si>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</si>
  <si>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</si>
  <si>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</si>
  <si>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</si>
  <si>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</si>
  <si>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</si>
  <si>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</si>
  <si>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</si>
  <si>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</si>
  <si>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</si>
  <si>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</si>
  <si>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</si>
  <si>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</si>
  <si>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</si>
  <si>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</si>
  <si>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</si>
  <si>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</si>
  <si>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</si>
  <si>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</si>
  <si>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</si>
  <si>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</si>
  <si>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</si>
  <si>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</si>
  <si>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</si>
  <si>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</si>
  <si>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</si>
  <si>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</si>
  <si>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</si>
  <si>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</si>
  <si>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</si>
  <si>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</si>
  <si>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</si>
  <si>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</si>
  <si>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</si>
  <si>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</si>
  <si>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</si>
  <si>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</si>
  <si>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</si>
  <si>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</si>
  <si>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</si>
  <si>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</si>
  <si>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</si>
  <si>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</si>
  <si>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</si>
  <si>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</si>
  <si>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</si>
  <si>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</si>
  <si>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</si>
  <si>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</si>
  <si>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</si>
  <si>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</si>
  <si>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</si>
  <si>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</si>
  <si>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</si>
  <si>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</si>
  <si>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</si>
  <si>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</si>
  <si>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</si>
  <si>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</si>
  <si>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</si>
  <si>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</si>
  <si>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</si>
  <si>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</si>
  <si>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</si>
  <si>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</si>
  <si>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</si>
  <si>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</si>
  <si>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</si>
  <si>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</si>
  <si>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</si>
  <si>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</si>
  <si>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</si>
  <si>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</si>
  <si>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</si>
  <si>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</si>
  <si>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</si>
  <si>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</si>
  <si>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</si>
  <si>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</si>
  <si>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</si>
  <si>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</si>
  <si>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</si>
  <si>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</si>
  <si>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</si>
  <si>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</si>
  <si>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</si>
  <si>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</si>
  <si>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</si>
  <si>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</si>
  <si>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</si>
  <si>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</si>
  <si>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</si>
  <si>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</si>
  <si>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</si>
  <si>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</si>
  <si>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</si>
  <si>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</si>
  <si>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</si>
  <si>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</si>
  <si>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</si>
  <si>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</si>
  <si>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</si>
  <si>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</si>
  <si>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</si>
  <si>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</si>
  <si>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</si>
  <si>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</si>
  <si>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</si>
  <si>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</si>
  <si>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</si>
  <si>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</si>
  <si>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</si>
  <si>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</si>
  <si>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</si>
  <si>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</si>
  <si>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</si>
  <si>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</si>
  <si>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</si>
  <si>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</si>
  <si>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</si>
  <si>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</si>
  <si>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</si>
  <si>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</si>
  <si>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</si>
  <si>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</si>
  <si>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</si>
  <si>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</si>
  <si>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</si>
  <si>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</si>
  <si>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</si>
  <si>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</si>
  <si>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</si>
  <si>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</si>
  <si>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</si>
  <si>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</si>
  <si>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</si>
  <si>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</si>
  <si>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</si>
  <si>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</si>
  <si>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</si>
  <si>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</si>
  <si>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</si>
  <si>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</si>
  <si>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</si>
  <si>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</si>
  <si>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</si>
  <si>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</si>
  <si>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</si>
  <si>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</si>
  <si>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</si>
  <si>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</si>
  <si>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</si>
  <si>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</si>
  <si>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</si>
  <si>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</si>
  <si>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</si>
  <si>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</si>
  <si>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</si>
  <si>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</si>
  <si>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</si>
  <si>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</si>
  <si>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</si>
  <si>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</si>
  <si>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</si>
  <si>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</si>
  <si>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</si>
  <si>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</si>
  <si>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</si>
  <si>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</si>
  <si>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</si>
  <si>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</si>
  <si>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</si>
  <si>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</si>
  <si>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</si>
  <si>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</si>
  <si>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</si>
  <si>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</si>
  <si>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</si>
  <si>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</si>
  <si>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</si>
  <si>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</si>
  <si>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</si>
  <si>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</si>
  <si>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</si>
  <si>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</si>
  <si>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</si>
  <si>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</si>
  <si>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</si>
  <si>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</si>
  <si>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</si>
  <si>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</si>
  <si>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</si>
  <si>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</si>
  <si>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</si>
  <si>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</si>
  <si>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</si>
  <si>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</si>
  <si>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</si>
  <si>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</si>
  <si>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</si>
  <si>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</si>
  <si>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</si>
  <si>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</si>
  <si>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</si>
  <si>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</si>
  <si>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</si>
  <si>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</si>
  <si>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</si>
  <si>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</si>
  <si>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</si>
  <si>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</si>
  <si>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</si>
  <si>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</si>
  <si>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</si>
  <si>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</si>
  <si>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</si>
  <si>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</si>
  <si>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</si>
  <si>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</si>
  <si>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</si>
  <si>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</si>
  <si>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</si>
  <si>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</si>
  <si>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</si>
  <si>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</si>
  <si>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</si>
  <si>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</si>
  <si>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</si>
  <si>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</si>
  <si>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</si>
  <si>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</si>
  <si>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</si>
  <si>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</si>
  <si>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</si>
  <si>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</si>
  <si>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</si>
  <si>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</si>
  <si>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</si>
  <si>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</si>
  <si>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</si>
  <si>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</si>
  <si>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</si>
  <si>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</si>
  <si>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</si>
  <si>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</si>
  <si>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</si>
  <si>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</si>
  <si>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</si>
  <si>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</si>
  <si>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</si>
  <si>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</si>
  <si>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</si>
  <si>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</si>
  <si>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</si>
  <si>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</si>
  <si>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</si>
  <si>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</si>
  <si>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</si>
  <si>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</si>
  <si>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</si>
  <si>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</si>
  <si>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</si>
  <si>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</si>
  <si>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</si>
  <si>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</si>
  <si>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</si>
  <si>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</si>
  <si>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</si>
  <si>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</si>
  <si>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</si>
  <si>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</si>
  <si>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</si>
  <si>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</si>
  <si>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</si>
  <si>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</si>
  <si>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</si>
  <si>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</si>
  <si>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</si>
  <si>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</si>
  <si>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</si>
  <si>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</si>
  <si>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</si>
  <si>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</si>
  <si>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</si>
  <si>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</si>
  <si>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</si>
  <si>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</si>
  <si>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</si>
  <si>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</si>
  <si>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</si>
  <si>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</si>
  <si>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</si>
  <si>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</si>
  <si>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</si>
  <si>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</si>
  <si>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</si>
  <si>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</si>
  <si>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</si>
  <si>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</si>
  <si>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</si>
  <si>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</si>
  <si>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</si>
  <si>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</si>
  <si>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</si>
  <si>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</si>
  <si>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</si>
  <si>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</si>
  <si>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</si>
  <si>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</si>
  <si>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</si>
  <si>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</si>
  <si>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</si>
  <si>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</si>
  <si>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</si>
  <si>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</si>
  <si>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</si>
  <si>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</si>
  <si>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</si>
  <si>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</si>
  <si>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</si>
  <si>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</si>
  <si>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</si>
  <si>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</si>
  <si>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</si>
  <si>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</si>
  <si>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</si>
  <si>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</si>
  <si>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</si>
  <si>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</si>
  <si>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</si>
  <si>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</si>
  <si>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</si>
  <si>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</si>
  <si>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</si>
  <si>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</si>
  <si>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</si>
  <si>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</si>
  <si>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</si>
  <si>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</si>
  <si>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</si>
  <si>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</si>
  <si>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</si>
  <si>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</si>
  <si>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</si>
  <si>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</si>
  <si>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</si>
  <si>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</si>
  <si>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</si>
  <si>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</si>
  <si>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</si>
  <si>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</si>
  <si>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</si>
  <si>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</si>
  <si>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</si>
  <si>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</si>
  <si>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</si>
  <si>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</si>
  <si>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</si>
  <si>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</si>
  <si>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</si>
  <si>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</si>
  <si>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</si>
  <si>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</si>
  <si>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</si>
  <si>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</si>
  <si>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</si>
  <si>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</si>
  <si>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</si>
  <si>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</si>
  <si>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</si>
  <si>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</si>
  <si>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</si>
  <si>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</si>
  <si>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</si>
  <si>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</si>
  <si>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</si>
  <si>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</si>
  <si>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</si>
  <si>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</si>
  <si>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</si>
  <si>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</si>
  <si>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</si>
  <si>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</si>
  <si>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</si>
  <si>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</si>
  <si>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</si>
  <si>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</si>
  <si>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</si>
  <si>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</si>
  <si>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</si>
  <si>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</si>
  <si>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</si>
  <si>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</si>
  <si>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</si>
  <si>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</si>
  <si>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</si>
  <si>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</si>
  <si>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</si>
  <si>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</si>
  <si>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</si>
  <si>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</si>
  <si>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</si>
  <si>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</si>
  <si>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</si>
  <si>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</si>
  <si>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</si>
  <si>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</si>
  <si>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</si>
  <si>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</si>
  <si>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</si>
  <si>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</si>
  <si>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</si>
  <si>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</si>
  <si>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</si>
  <si>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</si>
  <si>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</si>
  <si>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</si>
  <si>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</si>
  <si>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</si>
  <si>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</si>
  <si>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</si>
  <si>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</si>
  <si>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</si>
  <si>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</si>
  <si>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</si>
  <si>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</si>
  <si>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</si>
  <si>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</si>
  <si>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</si>
  <si>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</si>
  <si>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</si>
  <si>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</si>
  <si>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</si>
  <si>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</si>
  <si>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</si>
  <si>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</si>
  <si>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</si>
  <si>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</si>
  <si>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</si>
  <si>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</si>
  <si>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</si>
  <si>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</si>
  <si>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</si>
  <si>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</si>
  <si>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</si>
  <si>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</si>
  <si>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</si>
  <si>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</si>
  <si>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</si>
  <si>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</si>
  <si>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</si>
  <si>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</si>
  <si>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</si>
  <si>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</si>
  <si>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</si>
  <si>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</si>
  <si>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</si>
  <si>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</si>
  <si>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</si>
  <si>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</si>
  <si>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</si>
  <si>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</si>
  <si>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</si>
  <si>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</si>
  <si>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</si>
  <si>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</si>
  <si>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</si>
  <si>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</si>
  <si>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</si>
  <si>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</si>
  <si>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</si>
  <si>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</si>
  <si>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</si>
  <si>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</si>
  <si>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</si>
  <si>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</si>
  <si>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</si>
  <si>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</si>
  <si>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</si>
  <si>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</si>
  <si>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</si>
  <si>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</si>
  <si>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</si>
  <si>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</si>
  <si>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</si>
  <si>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</si>
  <si>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</si>
  <si>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</si>
  <si>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</si>
  <si>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</si>
  <si>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</si>
  <si>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</si>
  <si>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</si>
  <si>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</si>
  <si>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</si>
  <si>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</si>
  <si>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</si>
  <si>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</si>
  <si>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</si>
  <si>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</si>
  <si>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</si>
  <si>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</si>
  <si>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</si>
  <si>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</si>
  <si>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</si>
  <si>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</si>
  <si>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</si>
  <si>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</si>
  <si>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</si>
  <si>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</si>
  <si>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</si>
  <si>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</si>
  <si>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</si>
  <si>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</si>
  <si>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</si>
  <si>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</si>
  <si>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</si>
  <si>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</si>
  <si>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</si>
  <si>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</si>
  <si>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</si>
  <si>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</si>
  <si>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</si>
  <si>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</si>
  <si>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</si>
  <si>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</si>
  <si>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</si>
  <si>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</si>
  <si>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</si>
  <si>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</si>
  <si>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</si>
  <si>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</si>
  <si>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</si>
  <si>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</si>
  <si>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</si>
  <si>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</si>
  <si>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</si>
  <si>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</si>
  <si>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</si>
  <si>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</si>
  <si>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</si>
  <si>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</si>
  <si>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</si>
  <si>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</si>
  <si>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</si>
  <si>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</si>
  <si>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</si>
  <si>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</si>
  <si>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</si>
  <si>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</si>
  <si>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</si>
  <si>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</si>
  <si>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</si>
  <si>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</si>
  <si>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</si>
  <si>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</si>
  <si>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</si>
  <si>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</si>
  <si>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</si>
  <si>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</si>
  <si>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</si>
  <si>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</si>
  <si>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</si>
  <si>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</si>
  <si>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</si>
  <si>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</si>
  <si>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</si>
  <si>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</si>
  <si>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</si>
  <si>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</si>
  <si>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</si>
  <si>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</si>
  <si>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</si>
  <si>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</si>
  <si>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</si>
  <si>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</si>
  <si>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</si>
  <si>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</si>
  <si>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</si>
  <si>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</si>
  <si>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</si>
  <si>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</si>
  <si>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</si>
  <si>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</si>
  <si>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</si>
  <si>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</si>
  <si>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</si>
  <si>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</si>
  <si>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</si>
  <si>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</si>
  <si>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</si>
  <si>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</si>
  <si>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</si>
  <si>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</si>
  <si>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</si>
  <si>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</si>
  <si>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</si>
  <si>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</si>
  <si>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</si>
  <si>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</si>
  <si>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</si>
  <si>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</si>
  <si>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</si>
  <si>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</si>
  <si>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</si>
  <si>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</si>
  <si>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</si>
  <si>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</si>
  <si>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</si>
  <si>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</si>
  <si>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</si>
  <si>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</si>
  <si>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</si>
  <si>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</si>
  <si>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</si>
  <si>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</si>
  <si>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</si>
  <si>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</si>
  <si>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</si>
  <si>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</si>
  <si>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</si>
  <si>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</si>
  <si>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</si>
  <si>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</si>
  <si>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</si>
  <si>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</si>
  <si>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</si>
  <si>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</si>
  <si>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</si>
  <si>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</si>
  <si>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</si>
  <si>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</si>
  <si>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</si>
  <si>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</si>
  <si>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</si>
  <si>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</si>
  <si>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</si>
  <si>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</si>
  <si>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</si>
  <si>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</si>
  <si>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</si>
  <si>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</si>
  <si>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</si>
  <si>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</si>
  <si>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</si>
  <si>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</si>
  <si>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</si>
  <si>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</si>
  <si>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</si>
  <si>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</si>
  <si>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</si>
  <si>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</si>
  <si>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</si>
  <si>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</si>
  <si>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</si>
  <si>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</si>
  <si>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</si>
  <si>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</si>
  <si>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</si>
  <si>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</si>
  <si>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</si>
  <si>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</si>
  <si>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</si>
  <si>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</si>
  <si>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</si>
  <si>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</si>
  <si>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</si>
  <si>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</si>
  <si>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</si>
  <si>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</si>
  <si>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</si>
  <si>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</si>
  <si>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</si>
  <si>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</si>
  <si>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</si>
  <si>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</si>
  <si>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</si>
  <si>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</si>
  <si>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</si>
  <si>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</si>
  <si>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</si>
  <si>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</si>
  <si>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</si>
  <si>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</si>
  <si>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</si>
  <si>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</si>
  <si>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</si>
  <si>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</si>
  <si>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</si>
  <si>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</si>
  <si>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</si>
  <si>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</si>
  <si>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</si>
  <si>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</si>
  <si>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</si>
  <si>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</si>
  <si>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</si>
  <si>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</si>
  <si>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</si>
  <si>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</si>
  <si>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</si>
  <si>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</si>
  <si>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</si>
  <si>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</si>
  <si>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</si>
  <si>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</si>
  <si>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</si>
  <si>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</si>
  <si>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</si>
  <si>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</si>
  <si>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</si>
  <si>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</si>
  <si>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</si>
  <si>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</si>
  <si>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</si>
  <si>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</si>
  <si>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</si>
  <si>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</si>
  <si>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</si>
  <si>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</si>
  <si>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</si>
  <si>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</si>
  <si>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</si>
  <si>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</si>
  <si>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</si>
  <si>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</si>
  <si>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</si>
  <si>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</si>
  <si>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</si>
  <si>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</si>
  <si>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</si>
  <si>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</si>
  <si>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</si>
  <si>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</si>
  <si>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</si>
  <si>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</si>
  <si>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</si>
  <si>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</si>
  <si>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</si>
  <si>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</si>
  <si>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</si>
  <si>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</si>
  <si>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</si>
  <si>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</si>
  <si>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</si>
  <si>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</si>
  <si>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</si>
  <si>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</si>
  <si>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</si>
  <si>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</si>
  <si>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</si>
  <si>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</si>
  <si>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</si>
  <si>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</si>
  <si>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</si>
  <si>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</si>
  <si>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</si>
  <si>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</si>
  <si>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</si>
  <si>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</si>
  <si>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</si>
  <si>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</si>
  <si>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</si>
  <si>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</si>
  <si>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</si>
  <si>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</si>
  <si>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</si>
  <si>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</si>
  <si>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</si>
  <si>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</si>
  <si>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</si>
  <si>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</si>
  <si>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</si>
  <si>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</si>
  <si>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</si>
  <si>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</si>
  <si>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</si>
  <si>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</si>
  <si>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</si>
  <si>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</si>
  <si>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</si>
  <si>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</si>
  <si>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</si>
  <si>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</si>
  <si>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</si>
  <si>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</si>
  <si>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</si>
  <si>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</si>
  <si>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</si>
  <si>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</si>
  <si>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</si>
  <si>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</si>
  <si>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</si>
  <si>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</si>
  <si>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</si>
  <si>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</si>
  <si>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</si>
  <si>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</si>
  <si>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</si>
  <si>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</si>
  <si>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</si>
  <si>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</si>
  <si>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</si>
  <si>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</si>
  <si>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</si>
  <si>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</si>
  <si>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</si>
  <si>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</si>
  <si>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</si>
  <si>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</si>
  <si>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</si>
  <si>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</si>
  <si>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</si>
  <si>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</si>
  <si>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</si>
  <si>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</si>
  <si>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</si>
  <si>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</si>
  <si>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</si>
  <si>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</si>
  <si>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</si>
  <si>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</si>
  <si>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</si>
  <si>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</si>
  <si>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</si>
  <si>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</si>
  <si>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</si>
  <si>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</si>
  <si>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</si>
  <si>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</si>
  <si>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</si>
  <si>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</si>
  <si>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</si>
  <si>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</si>
  <si>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</si>
  <si>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</si>
  <si>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</si>
  <si>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</si>
  <si>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</si>
  <si>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</si>
  <si>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</si>
  <si>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</si>
  <si>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</si>
  <si>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</si>
  <si>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</si>
  <si>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</si>
  <si>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</si>
  <si>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</si>
  <si>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</si>
  <si>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</si>
  <si>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</si>
  <si>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</si>
  <si>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</si>
  <si>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</si>
  <si>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</si>
  <si>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</si>
  <si>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</si>
  <si>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</si>
  <si>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</si>
  <si>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</si>
  <si>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</si>
  <si>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</si>
  <si>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</si>
  <si>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</si>
  <si>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</si>
  <si>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</si>
  <si>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</si>
  <si>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</si>
  <si>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</si>
  <si>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</si>
  <si>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</si>
  <si>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</si>
  <si>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</si>
  <si>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</si>
  <si>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</si>
  <si>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</si>
  <si>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</si>
  <si>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</si>
  <si>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</si>
  <si>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</si>
  <si>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</si>
  <si>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</si>
  <si>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</si>
  <si>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</si>
  <si>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</si>
  <si>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</si>
  <si>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</si>
  <si>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</si>
  <si>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</si>
  <si>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</si>
  <si>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</si>
  <si>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</si>
  <si>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</si>
  <si>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</si>
  <si>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</si>
  <si>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</si>
  <si>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</si>
  <si>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</si>
  <si>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</si>
  <si>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</si>
  <si>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</si>
  <si>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</si>
  <si>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</si>
  <si>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</si>
  <si>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</si>
  <si>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</si>
  <si>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</si>
  <si>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</si>
  <si>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</si>
  <si>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</si>
  <si>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</si>
  <si>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</si>
  <si>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</si>
  <si>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</si>
  <si>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</si>
  <si>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</si>
  <si>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</si>
  <si>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</si>
  <si>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</si>
  <si>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</si>
  <si>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</si>
  <si>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</si>
  <si>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</si>
  <si>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</si>
  <si>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</si>
  <si>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</si>
  <si>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</si>
  <si>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</si>
  <si>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</si>
  <si>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</si>
  <si>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</si>
  <si>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</si>
  <si>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</si>
  <si>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</si>
  <si>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</si>
  <si>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</si>
  <si>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</si>
  <si>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</si>
  <si>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</si>
  <si>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</si>
  <si>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</si>
  <si>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</si>
  <si>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</si>
  <si>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</si>
  <si>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</si>
  <si>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</si>
  <si>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</si>
  <si>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</si>
  <si>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</si>
  <si>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</si>
  <si>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</si>
  <si>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</si>
  <si>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</si>
  <si>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</si>
  <si>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</si>
  <si>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</si>
  <si>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</si>
  <si>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</si>
  <si>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</si>
  <si>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</si>
  <si>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</si>
  <si>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</si>
  <si>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</si>
  <si>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</si>
  <si>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</si>
  <si>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</si>
  <si>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</si>
  <si>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</si>
  <si>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</si>
  <si>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</si>
  <si>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</si>
  <si>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</si>
  <si>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</si>
  <si>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</si>
  <si>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</si>
  <si>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</si>
  <si>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</si>
  <si>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</si>
  <si>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</si>
  <si>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</si>
  <si>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</si>
  <si>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</si>
  <si>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</si>
  <si>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</si>
  <si>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</si>
  <si>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</si>
  <si>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</si>
  <si>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</si>
  <si>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</si>
  <si>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</si>
  <si>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</si>
  <si>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</si>
  <si>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</si>
  <si>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</si>
  <si>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</si>
  <si>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</si>
  <si>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</si>
  <si>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</si>
  <si>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</si>
  <si>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</si>
  <si>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</si>
  <si>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</si>
  <si>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</si>
  <si>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</si>
  <si>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</si>
  <si>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</si>
  <si>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</si>
  <si>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</si>
  <si>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</si>
  <si>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</si>
  <si>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</si>
  <si>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</si>
  <si>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</si>
  <si>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</si>
  <si>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</si>
  <si>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</si>
  <si>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</si>
  <si>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</si>
  <si>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</si>
  <si>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</si>
  <si>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</si>
  <si>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</si>
  <si>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</si>
  <si>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</si>
  <si>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</si>
  <si>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</si>
  <si>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</si>
  <si>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</si>
  <si>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</si>
  <si>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</si>
  <si>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</si>
  <si>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</si>
  <si>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</si>
  <si>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</si>
  <si>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</si>
  <si>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</si>
  <si>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</si>
  <si>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</si>
  <si>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</si>
  <si>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</si>
  <si>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</si>
  <si>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</si>
  <si>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</si>
  <si>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</si>
  <si>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</si>
  <si>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</si>
  <si>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</si>
  <si>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</si>
  <si>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</si>
  <si>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</si>
  <si>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</si>
  <si>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</si>
  <si>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</si>
  <si>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</si>
  <si>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</si>
  <si>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</si>
  <si>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</si>
  <si>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</si>
  <si>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</si>
  <si>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</si>
  <si>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</si>
  <si>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</si>
  <si>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</si>
  <si>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</si>
  <si>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</si>
  <si>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</si>
  <si>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</si>
  <si>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</si>
  <si>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</si>
  <si>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</si>
  <si>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</si>
  <si>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</si>
  <si>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</si>
  <si>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</si>
  <si>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</si>
  <si>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</si>
  <si>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</si>
  <si>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</si>
  <si>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</si>
  <si>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</si>
  <si>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</si>
  <si>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</si>
  <si>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</si>
  <si>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</si>
  <si>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</si>
  <si>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</si>
  <si>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</si>
  <si>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</si>
  <si>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</si>
  <si>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</si>
  <si>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</si>
  <si>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</si>
  <si>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</si>
  <si>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</si>
  <si>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</si>
  <si>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</si>
  <si>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</si>
  <si>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</si>
  <si>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</si>
  <si>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</si>
  <si>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</si>
  <si>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</si>
  <si>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</si>
  <si>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</si>
  <si>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</si>
  <si>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</si>
  <si>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</si>
  <si>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</si>
  <si>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</si>
  <si>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</si>
  <si>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</si>
  <si>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</si>
  <si>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</si>
  <si>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</si>
  <si>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</si>
  <si>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</si>
  <si>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</si>
  <si>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</si>
  <si>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</si>
  <si>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</si>
  <si>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</si>
  <si>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</si>
  <si>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</si>
  <si>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</si>
  <si>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</si>
  <si>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</si>
  <si>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</si>
  <si>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</si>
  <si>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</si>
  <si>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</si>
  <si>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</si>
  <si>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</si>
  <si>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</si>
  <si>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</si>
  <si>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</si>
  <si>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</si>
  <si>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</si>
  <si>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</si>
  <si>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</si>
  <si>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</si>
  <si>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</si>
  <si>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</si>
  <si>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</si>
  <si>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</si>
  <si>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</si>
  <si>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</si>
  <si>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</si>
  <si>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</si>
  <si>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</si>
  <si>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</si>
  <si>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</si>
  <si>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</si>
  <si>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</si>
  <si>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</si>
  <si>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</si>
  <si>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</si>
  <si>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</si>
  <si>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</si>
  <si>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</si>
  <si>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</si>
  <si>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</si>
  <si>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</si>
  <si>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</si>
  <si>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</si>
  <si>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</si>
  <si>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</si>
  <si>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</si>
  <si>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</si>
  <si>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</si>
  <si>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</si>
  <si>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</si>
  <si>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</si>
  <si>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</si>
  <si>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</si>
  <si>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</si>
  <si>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</si>
  <si>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</si>
  <si>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</si>
  <si>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</si>
  <si>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</si>
  <si>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</si>
  <si>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</si>
  <si>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</si>
  <si>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</si>
  <si>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</si>
  <si>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</si>
  <si>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</si>
  <si>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</si>
  <si>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</si>
  <si>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</si>
  <si>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</si>
  <si>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</si>
  <si>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</si>
  <si>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</si>
  <si>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</si>
  <si>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</si>
  <si>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</si>
  <si>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</si>
  <si>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</si>
  <si>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</si>
  <si>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</si>
  <si>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</si>
  <si>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</si>
  <si>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</si>
  <si>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</si>
  <si>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</si>
  <si>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</si>
  <si>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</si>
  <si>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</si>
  <si>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</si>
  <si>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</si>
  <si>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</si>
  <si>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</si>
  <si>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</si>
  <si>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</si>
  <si>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</si>
  <si>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</si>
  <si>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</si>
  <si>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</si>
  <si>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</si>
  <si>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</si>
  <si>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</si>
  <si>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</si>
  <si>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</si>
  <si>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</si>
  <si>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</si>
  <si>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</si>
  <si>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</si>
  <si>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</si>
  <si>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</si>
  <si>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</si>
  <si>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</si>
  <si>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</si>
  <si>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</si>
  <si>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</si>
  <si>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</si>
  <si>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</si>
  <si>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</si>
  <si>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</si>
  <si>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</si>
  <si>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</si>
  <si>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</si>
  <si>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</si>
  <si>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</si>
  <si>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</si>
  <si>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</si>
  <si>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</si>
  <si>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</si>
  <si>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</si>
  <si>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</si>
  <si>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</si>
  <si>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</si>
  <si>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</si>
  <si>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</si>
  <si>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</si>
  <si>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</si>
  <si>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</si>
  <si>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</si>
  <si>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</si>
  <si>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</si>
  <si>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</si>
  <si>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</si>
  <si>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</si>
  <si>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</si>
  <si>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</si>
  <si>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</si>
  <si>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</si>
  <si>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</si>
  <si>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</si>
  <si>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</si>
  <si>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</si>
  <si>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</si>
  <si>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</si>
  <si>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</si>
  <si>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</si>
  <si>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</si>
  <si>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</si>
  <si>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</si>
  <si>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</si>
  <si>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</si>
  <si>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</si>
  <si>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</si>
  <si>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</si>
  <si>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</si>
  <si>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</si>
  <si>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</si>
  <si>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</si>
  <si>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</si>
  <si>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</si>
  <si>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</si>
  <si>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</si>
  <si>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</si>
  <si>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</si>
  <si>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</si>
  <si>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</si>
  <si>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</si>
  <si>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</si>
  <si>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</si>
  <si>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</si>
  <si>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</si>
  <si>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</si>
  <si>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</si>
  <si>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</si>
  <si>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</si>
  <si>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</si>
  <si>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</si>
  <si>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</si>
  <si>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</si>
  <si>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</si>
  <si>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</si>
  <si>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</si>
  <si>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</si>
  <si>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</si>
  <si>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</si>
  <si>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</si>
  <si>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</si>
  <si>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</si>
  <si>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</si>
  <si>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</si>
  <si>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</si>
  <si>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</si>
  <si>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</si>
  <si>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</si>
  <si>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</si>
  <si>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</si>
  <si>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</si>
  <si>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</si>
  <si>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</si>
  <si>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</si>
  <si>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</si>
  <si>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</si>
  <si>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</si>
  <si>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</si>
  <si>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</si>
  <si>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</si>
  <si>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</si>
  <si>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</si>
  <si>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</si>
  <si>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</si>
  <si>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</si>
  <si>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</si>
  <si>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</si>
  <si>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</si>
  <si>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</si>
  <si>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</si>
  <si>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</si>
  <si>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</si>
  <si>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</si>
  <si>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</si>
  <si>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</si>
  <si>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</si>
  <si>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</si>
  <si>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</si>
  <si>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</si>
  <si>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</si>
  <si>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</si>
  <si>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</si>
  <si>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</si>
  <si>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</si>
  <si>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</si>
  <si>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</si>
  <si>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</si>
  <si>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</si>
  <si>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</si>
  <si>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</si>
  <si>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</si>
  <si>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</si>
  <si>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</si>
  <si>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</si>
  <si>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</si>
  <si>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</si>
  <si>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</si>
  <si>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</si>
  <si>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</si>
  <si>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</si>
  <si>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</si>
  <si>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</si>
  <si>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</si>
  <si>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</si>
  <si>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</si>
  <si>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</si>
  <si>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</si>
  <si>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</si>
  <si>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</si>
  <si>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</si>
  <si>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</si>
  <si>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</si>
  <si>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</si>
  <si>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</si>
  <si>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</si>
  <si>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</si>
  <si>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</si>
  <si>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</si>
  <si>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</si>
  <si>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</si>
  <si>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</si>
  <si>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</si>
  <si>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</si>
  <si>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</si>
  <si>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</si>
  <si>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</si>
  <si>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</si>
  <si>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</si>
  <si>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</si>
  <si>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</si>
  <si>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</si>
  <si>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</si>
  <si>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</si>
  <si>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</si>
  <si>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</si>
  <si>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</si>
  <si>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</si>
  <si>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</si>
  <si>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</si>
  <si>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</si>
  <si>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</si>
  <si>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</si>
  <si>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</si>
  <si>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</si>
  <si>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</si>
  <si>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</si>
  <si>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</si>
  <si>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</si>
  <si>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</si>
  <si>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</si>
  <si>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</si>
  <si>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</si>
  <si>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</si>
  <si>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</si>
  <si>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</si>
  <si>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</si>
  <si>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</si>
  <si>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</si>
  <si>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</si>
  <si>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</si>
  <si>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</si>
  <si>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</si>
  <si>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</si>
  <si>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</si>
  <si>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</si>
  <si>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</si>
  <si>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</si>
  <si>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</si>
  <si>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</si>
  <si>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</si>
  <si>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</si>
  <si>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</si>
  <si>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</si>
  <si>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</si>
  <si>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</si>
  <si>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</si>
  <si>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</si>
  <si>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</si>
  <si>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</si>
  <si>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</si>
  <si>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</si>
  <si>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</si>
  <si>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</si>
  <si>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</si>
  <si>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</si>
  <si>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</si>
  <si>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</si>
  <si>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</si>
  <si>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</si>
  <si>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</si>
  <si>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</si>
  <si>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</si>
  <si>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</si>
  <si>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</si>
  <si>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</si>
  <si>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</si>
  <si>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</si>
  <si>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</si>
  <si>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</si>
  <si>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</si>
  <si>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</si>
  <si>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</si>
  <si>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</si>
  <si>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</si>
  <si>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</si>
  <si>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</si>
  <si>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</si>
  <si>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</si>
  <si>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</si>
  <si>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</si>
  <si>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</si>
  <si>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</si>
  <si>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</si>
  <si>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</si>
  <si>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</si>
  <si>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</si>
  <si>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</si>
  <si>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</si>
  <si>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</si>
  <si>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</si>
  <si>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</si>
  <si>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</si>
  <si>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</si>
  <si>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</si>
  <si>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</si>
  <si>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</si>
  <si>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</si>
  <si>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</si>
  <si>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</si>
  <si>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</si>
  <si>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</si>
  <si>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</si>
  <si>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</si>
  <si>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</si>
  <si>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</si>
  <si>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</si>
  <si>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</si>
  <si>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</si>
  <si>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</si>
  <si>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</si>
  <si>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</si>
  <si>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</si>
  <si>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</si>
  <si>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</si>
  <si>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</si>
  <si>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</si>
  <si>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</si>
  <si>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</si>
  <si>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</si>
  <si>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</si>
  <si>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</si>
  <si>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</si>
  <si>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</si>
  <si>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</si>
  <si>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</si>
  <si>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</si>
  <si>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</si>
  <si>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</si>
  <si>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</si>
  <si>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</si>
  <si>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</si>
  <si>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</si>
  <si>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</si>
  <si>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</si>
  <si>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</si>
  <si>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</si>
  <si>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</si>
  <si>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</si>
  <si>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</si>
  <si>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</si>
  <si>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</si>
  <si>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</si>
  <si>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</si>
  <si>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</si>
  <si>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</si>
  <si>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</si>
  <si>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</si>
  <si>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</si>
  <si>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</si>
  <si>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</si>
  <si>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</si>
  <si>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</si>
  <si>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</si>
  <si>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</si>
  <si>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</si>
  <si>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</si>
  <si>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</si>
  <si>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</si>
  <si>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</si>
  <si>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</si>
  <si>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</si>
  <si>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</si>
  <si>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</si>
  <si>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</si>
  <si>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</si>
  <si>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</si>
  <si>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</si>
  <si>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</si>
  <si>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</si>
  <si>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</si>
  <si>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</si>
  <si>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</si>
  <si>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</si>
  <si>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</si>
  <si>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</si>
  <si>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</si>
  <si>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</si>
  <si>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</si>
  <si>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</si>
  <si>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</si>
  <si>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</si>
  <si>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</si>
  <si>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</si>
  <si>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</si>
  <si>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</si>
  <si>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</si>
  <si>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</si>
  <si>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</si>
  <si>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</si>
  <si>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</si>
  <si>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</si>
  <si>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</si>
  <si>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</si>
  <si>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</si>
  <si>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</si>
  <si>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</si>
  <si>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</si>
  <si>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</si>
  <si>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</si>
  <si>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</si>
  <si>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</si>
  <si>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</si>
  <si>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</si>
  <si>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</si>
  <si>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</si>
  <si>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</si>
  <si>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</si>
  <si>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</si>
  <si>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</si>
  <si>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</si>
  <si>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</si>
  <si>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</si>
  <si>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</si>
  <si>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</si>
  <si>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</si>
  <si>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</si>
  <si>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</si>
  <si>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</si>
  <si>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</si>
  <si>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</si>
  <si>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</si>
  <si>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</si>
  <si>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</si>
  <si>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</si>
  <si>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</si>
  <si>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</si>
  <si>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</si>
  <si>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</si>
  <si>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</si>
  <si>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</si>
  <si>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</si>
  <si>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</si>
  <si>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</si>
  <si>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</si>
  <si>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</si>
  <si>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</si>
  <si>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</si>
  <si>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</si>
  <si>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</si>
  <si>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</si>
  <si>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</si>
  <si>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</si>
  <si>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</si>
  <si>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</si>
  <si>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</si>
  <si>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</si>
  <si>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</si>
  <si>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</si>
  <si>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</si>
  <si>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</si>
  <si>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</si>
  <si>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</si>
  <si>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</si>
  <si>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</si>
  <si>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</si>
  <si>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</si>
  <si>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</si>
  <si>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</si>
  <si>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</si>
  <si>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</si>
  <si>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</si>
  <si>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</si>
  <si>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</si>
  <si>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</si>
  <si>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</si>
  <si>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</si>
  <si>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</si>
  <si>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</si>
  <si>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</si>
  <si>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</si>
  <si>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</si>
  <si>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</si>
  <si>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</si>
  <si>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</si>
  <si>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</si>
  <si>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</si>
  <si>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</si>
  <si>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</si>
  <si>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</si>
  <si>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</si>
  <si>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</si>
  <si>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</si>
  <si>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</si>
  <si>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</si>
  <si>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</si>
  <si>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</si>
  <si>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</si>
  <si>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</si>
  <si>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</si>
  <si>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</si>
  <si>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</si>
  <si>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</si>
  <si>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</si>
  <si>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</si>
  <si>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</si>
  <si>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</si>
  <si>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</si>
  <si>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</si>
  <si>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</si>
  <si>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</si>
  <si>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</si>
  <si>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</si>
  <si>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</si>
  <si>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</si>
  <si>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</si>
  <si>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</si>
  <si>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</si>
  <si>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</si>
  <si>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</si>
  <si>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</si>
  <si>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</si>
  <si>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</si>
  <si>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</si>
  <si>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</si>
  <si>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</si>
  <si>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</si>
  <si>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</si>
  <si>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</si>
  <si>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</si>
  <si>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</si>
  <si>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</si>
  <si>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</si>
  <si>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</si>
  <si>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</si>
  <si>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</si>
  <si>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</si>
  <si>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</si>
  <si>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</si>
  <si>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</si>
  <si>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</si>
  <si>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</si>
  <si>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</si>
  <si>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</si>
  <si>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</si>
  <si>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</si>
  <si>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</si>
  <si>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</si>
  <si>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</si>
  <si>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</si>
  <si>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</si>
  <si>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</si>
  <si>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</si>
  <si>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</si>
  <si>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</si>
  <si>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</si>
  <si>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</si>
  <si>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</si>
  <si>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</si>
  <si>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</si>
  <si>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</si>
  <si>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</si>
  <si>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</si>
  <si>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</si>
  <si>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</si>
  <si>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</si>
  <si>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</si>
  <si>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</si>
  <si>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</si>
  <si>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</si>
  <si>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</si>
  <si>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</si>
  <si>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</si>
  <si>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</si>
  <si>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</si>
  <si>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</si>
  <si>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</si>
  <si>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</si>
  <si>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</si>
  <si>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</si>
  <si>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</si>
  <si>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</si>
  <si>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</si>
  <si>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</si>
  <si>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</si>
  <si>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</si>
  <si>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</si>
  <si>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</si>
  <si>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</si>
  <si>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</si>
  <si>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</si>
  <si>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</si>
  <si>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</si>
  <si>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</si>
  <si>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</si>
  <si>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</si>
  <si>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</si>
  <si>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</si>
  <si>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</si>
  <si>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</si>
  <si>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</si>
  <si>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</si>
  <si>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</si>
  <si>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</si>
  <si>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</si>
  <si>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</si>
  <si>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</si>
  <si>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</si>
  <si>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</si>
  <si>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</si>
  <si>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</si>
  <si>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</si>
  <si>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</si>
  <si>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</si>
  <si>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</si>
  <si>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</si>
  <si>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</si>
  <si>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</si>
  <si>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</si>
  <si>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</si>
  <si>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</si>
  <si>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</si>
  <si>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</si>
  <si>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</si>
  <si>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</si>
  <si>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</si>
  <si>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</si>
  <si>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</si>
  <si>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</si>
  <si>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</si>
  <si>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</si>
  <si>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</si>
  <si>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</si>
  <si>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</si>
  <si>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</si>
  <si>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</si>
  <si>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</si>
  <si>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</si>
  <si>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</si>
  <si>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</si>
  <si>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</si>
  <si>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</si>
  <si>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</si>
  <si>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</si>
  <si>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</si>
  <si>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</si>
  <si>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</si>
  <si>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</si>
  <si>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</si>
  <si>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</si>
  <si>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</si>
  <si>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</si>
  <si>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</si>
  <si>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</si>
  <si>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</si>
  <si>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</si>
  <si>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</si>
  <si>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</si>
  <si>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</si>
  <si>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</si>
  <si>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</si>
  <si>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</si>
  <si>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</si>
  <si>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</si>
  <si>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</si>
  <si>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</si>
  <si>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</si>
  <si>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</si>
  <si>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</si>
  <si>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</si>
  <si>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</si>
  <si>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</si>
  <si>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</si>
  <si>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</si>
  <si>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</si>
  <si>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</si>
  <si>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</si>
  <si>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</si>
  <si>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</si>
  <si>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</si>
  <si>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</si>
  <si>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</si>
  <si>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</si>
  <si>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</si>
  <si>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</si>
  <si>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</si>
  <si>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</si>
  <si>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</si>
  <si>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</si>
  <si>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</si>
  <si>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</si>
  <si>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</si>
  <si>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</si>
  <si>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</si>
  <si>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</si>
  <si>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</si>
  <si>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</si>
  <si>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</si>
  <si>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</si>
  <si>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</si>
  <si>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</si>
  <si>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</si>
  <si>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</si>
  <si>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</si>
  <si>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</si>
  <si>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</si>
  <si>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</si>
  <si>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</si>
  <si>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</si>
  <si>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</si>
  <si>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</si>
  <si>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</si>
  <si>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</si>
  <si>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</si>
  <si>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</si>
  <si>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</si>
  <si>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</si>
  <si>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</si>
  <si>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</si>
  <si>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</si>
  <si>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</si>
  <si>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</si>
  <si>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</si>
  <si>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</si>
  <si>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</si>
  <si>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</si>
  <si>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</si>
  <si>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</si>
  <si>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</si>
  <si>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</si>
  <si>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</si>
  <si>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</si>
  <si>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</si>
  <si>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</si>
  <si>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</si>
  <si>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</si>
  <si>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</si>
  <si>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</si>
  <si>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</si>
  <si>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</si>
  <si>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</si>
  <si>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</si>
  <si>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</si>
  <si>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</si>
  <si>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</si>
  <si>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</si>
  <si>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</si>
  <si>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</si>
  <si>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</si>
  <si>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</si>
  <si>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</si>
  <si>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</si>
  <si>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</si>
  <si>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</si>
  <si>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</si>
  <si>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</si>
  <si>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</si>
  <si>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</si>
  <si>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</si>
  <si>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</si>
  <si>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</si>
  <si>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</si>
  <si>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</si>
  <si>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</si>
  <si>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</si>
  <si>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</si>
  <si>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</si>
  <si>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</si>
  <si>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</si>
  <si>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</si>
  <si>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</si>
  <si>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</si>
  <si>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</si>
  <si>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</si>
  <si>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</si>
  <si>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</si>
  <si>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</si>
  <si>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</si>
  <si>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</si>
  <si>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</si>
  <si>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</si>
  <si>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</si>
  <si>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</si>
  <si>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</si>
  <si>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</si>
  <si>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</si>
  <si>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</si>
  <si>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</si>
  <si>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</si>
  <si>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</si>
  <si>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</si>
  <si>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</si>
  <si>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</si>
  <si>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</si>
  <si>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</si>
  <si>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</si>
  <si>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</si>
  <si>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</si>
  <si>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</si>
  <si>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</si>
  <si>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</si>
  <si>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</si>
  <si>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</si>
  <si>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</si>
  <si>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</si>
  <si>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</si>
  <si>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</si>
  <si>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</si>
  <si>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</si>
  <si>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</si>
  <si>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</si>
  <si>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</si>
  <si>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</si>
  <si>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</si>
  <si>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</si>
  <si>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</si>
  <si>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</si>
  <si>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</si>
  <si>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</si>
  <si>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</si>
  <si>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</si>
  <si>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</si>
  <si>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</si>
  <si>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</si>
  <si>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</si>
  <si>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</si>
  <si>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</si>
  <si>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</si>
  <si>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</si>
  <si>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</si>
  <si>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</si>
  <si>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</si>
  <si>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</si>
  <si>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</si>
  <si>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</si>
  <si>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</si>
  <si>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</si>
  <si>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</si>
  <si>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</si>
  <si>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</si>
  <si>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</si>
  <si>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</si>
  <si>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</si>
  <si>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</si>
  <si>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</si>
  <si>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</si>
  <si>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</si>
  <si>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</si>
  <si>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</si>
  <si>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</si>
  <si>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</si>
  <si>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</si>
  <si>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</si>
  <si>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</si>
  <si>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</si>
  <si>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</si>
  <si>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</si>
  <si>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</si>
  <si>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</si>
  <si>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</si>
  <si>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</si>
  <si>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</si>
  <si>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</si>
  <si>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</si>
  <si>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</si>
  <si>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</si>
  <si>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</si>
  <si>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</si>
  <si>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</si>
  <si>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</si>
  <si>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</si>
  <si>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</si>
  <si>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</si>
  <si>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</si>
  <si>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</si>
  <si>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</si>
  <si>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</si>
  <si>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</si>
  <si>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</si>
  <si>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</si>
  <si>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</si>
  <si>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</si>
  <si>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</si>
  <si>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</si>
  <si>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</si>
  <si>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</si>
  <si>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</si>
  <si>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</si>
  <si>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</si>
  <si>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</si>
  <si>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</si>
  <si>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</si>
  <si>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</si>
  <si>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</si>
  <si>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</si>
  <si>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</si>
  <si>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</si>
  <si>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</si>
  <si>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</si>
  <si>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</si>
  <si>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</si>
  <si>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</si>
  <si>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</si>
  <si>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</si>
  <si>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</si>
  <si>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</si>
  <si>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</si>
  <si>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</si>
  <si>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</si>
  <si>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</si>
  <si>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</si>
  <si>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</si>
  <si>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</si>
  <si>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</si>
  <si>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</si>
  <si>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</si>
  <si>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</si>
  <si>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</si>
  <si>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</si>
  <si>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</si>
  <si>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</si>
  <si>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</si>
  <si>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</si>
  <si>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</si>
  <si>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</si>
  <si>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</si>
  <si>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</si>
  <si>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</si>
  <si>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</si>
  <si>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</si>
  <si>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</si>
  <si>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</si>
  <si>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</si>
  <si>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</si>
  <si>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</si>
  <si>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</si>
  <si>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</si>
  <si>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</si>
  <si>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</si>
  <si>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</si>
  <si>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</si>
  <si>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</si>
  <si>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</si>
  <si>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</si>
  <si>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</si>
  <si>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</si>
  <si>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</si>
  <si>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</si>
  <si>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</si>
  <si>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</si>
  <si>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</si>
  <si>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</si>
  <si>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</si>
  <si>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</si>
  <si>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</si>
  <si>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</si>
  <si>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</si>
  <si>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</si>
  <si>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</si>
  <si>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</si>
  <si>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</si>
  <si>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</si>
  <si>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</si>
  <si>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</si>
  <si>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</si>
  <si>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</si>
  <si>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</si>
  <si>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</si>
  <si>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</si>
  <si>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</si>
  <si>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</si>
  <si>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</si>
  <si>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</si>
  <si>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</si>
  <si>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</si>
  <si>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</si>
  <si>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</si>
  <si>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</si>
  <si>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</si>
  <si>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</si>
  <si>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</si>
  <si>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</si>
  <si>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</si>
  <si>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</si>
  <si>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</si>
  <si>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</si>
  <si>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</si>
  <si>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</si>
  <si>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</si>
  <si>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</si>
  <si>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</si>
  <si>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</si>
  <si>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</si>
  <si>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</si>
  <si>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</si>
  <si>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</si>
  <si>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</si>
  <si>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</si>
  <si>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</si>
  <si>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</si>
  <si>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</si>
  <si>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</si>
  <si>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</si>
  <si>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</si>
  <si>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</si>
  <si>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</si>
  <si>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</si>
  <si>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</si>
  <si>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</si>
  <si>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</si>
  <si>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</si>
  <si>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</si>
  <si>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</si>
  <si>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</si>
  <si>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</si>
  <si>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</si>
  <si>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</si>
  <si>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</si>
  <si>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</si>
  <si>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</si>
  <si>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</si>
  <si>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</si>
  <si>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</si>
  <si>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</si>
  <si>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</si>
  <si>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</si>
  <si>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</si>
  <si>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</si>
  <si>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</si>
  <si>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</si>
  <si>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</si>
  <si>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</si>
  <si>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</si>
  <si>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</si>
  <si>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</si>
  <si>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</si>
  <si>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</si>
  <si>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</si>
  <si>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</si>
  <si>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</si>
  <si>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</si>
  <si>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</si>
  <si>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</si>
  <si>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</si>
  <si>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</si>
  <si>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</si>
  <si>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</si>
  <si>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</si>
  <si>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</si>
  <si>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</si>
  <si>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</si>
  <si>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</si>
  <si>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</si>
  <si>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</si>
  <si>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</si>
  <si>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</si>
  <si>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</si>
  <si>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</si>
  <si>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</si>
  <si>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</si>
  <si>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</si>
  <si>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</si>
  <si>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</si>
  <si>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</si>
  <si>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</si>
  <si>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</si>
  <si>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</si>
  <si>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</si>
  <si>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</si>
  <si>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</si>
  <si>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</si>
  <si>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</si>
  <si>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</si>
  <si>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</si>
  <si>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</si>
  <si>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</si>
  <si>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</si>
  <si>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</si>
  <si>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</si>
  <si>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</si>
  <si>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</si>
  <si>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</si>
  <si>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</si>
  <si>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</si>
  <si>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</si>
  <si>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</si>
  <si>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</si>
  <si>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</si>
  <si>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</si>
  <si>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</si>
  <si>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</si>
  <si>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</si>
  <si>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</si>
  <si>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</si>
  <si>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</si>
  <si>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</si>
  <si>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</si>
  <si>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</si>
  <si>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</si>
  <si>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</si>
  <si>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</si>
  <si>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</si>
  <si>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</si>
  <si>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</si>
  <si>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</si>
  <si>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</si>
  <si>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</si>
  <si>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</si>
  <si>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</si>
  <si>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</si>
  <si>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</si>
  <si>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</si>
  <si>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</si>
  <si>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</si>
  <si>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</si>
  <si>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</si>
  <si>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</si>
  <si>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</si>
  <si>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</si>
  <si>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</si>
  <si>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</si>
  <si>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</si>
  <si>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</si>
  <si>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</si>
  <si>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</si>
  <si>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</si>
  <si>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</si>
  <si>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</si>
  <si>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</si>
  <si>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</si>
  <si>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</si>
  <si>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</si>
  <si>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</si>
  <si>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</si>
  <si>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</si>
  <si>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</si>
  <si>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</si>
  <si>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</si>
  <si>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</si>
  <si>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</si>
  <si>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</si>
  <si>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</si>
  <si>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</si>
  <si>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</si>
  <si>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</si>
  <si>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</si>
  <si>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</si>
  <si>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</si>
  <si>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</si>
  <si>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</si>
  <si>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</si>
  <si>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</si>
  <si>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</si>
  <si>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</si>
  <si>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</si>
  <si>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</si>
  <si>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</si>
  <si>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</si>
  <si>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</si>
  <si>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</si>
  <si>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</si>
  <si>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</si>
  <si>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</si>
  <si>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</si>
  <si>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</si>
  <si>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</si>
  <si>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</si>
  <si>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</si>
  <si>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</si>
  <si>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</si>
  <si>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</si>
  <si>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</si>
  <si>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</si>
  <si>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</si>
  <si>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</si>
  <si>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</si>
  <si>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</si>
  <si>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</si>
  <si>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</si>
  <si>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</si>
  <si>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</si>
  <si>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</si>
  <si>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</si>
  <si>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</si>
  <si>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</si>
  <si>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</si>
  <si>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</si>
  <si>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</si>
  <si>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</si>
  <si>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</si>
  <si>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</si>
  <si>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</si>
  <si>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</si>
  <si>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</si>
  <si>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</si>
  <si>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</si>
  <si>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</si>
  <si>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</si>
  <si>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</si>
  <si>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</si>
  <si>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</si>
  <si>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</si>
  <si>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</si>
  <si>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</si>
  <si>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</si>
  <si>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</si>
  <si>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</si>
  <si>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</si>
  <si>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</si>
  <si>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</si>
  <si>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</si>
  <si>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</si>
  <si>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</si>
  <si>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</si>
  <si>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</si>
  <si>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</si>
  <si>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</si>
  <si>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</si>
  <si>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</si>
  <si>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</si>
  <si>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</si>
  <si>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</si>
  <si>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</si>
  <si>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</si>
  <si>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</si>
  <si>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</si>
  <si>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</si>
  <si>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</si>
  <si>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</si>
  <si>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</si>
  <si>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</si>
  <si>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</si>
  <si>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</si>
  <si>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</si>
  <si>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</si>
  <si>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</si>
  <si>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</si>
  <si>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</si>
  <si>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</si>
  <si>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</si>
  <si>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</si>
  <si>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</si>
  <si>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</si>
  <si>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</si>
  <si>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</si>
  <si>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</si>
  <si>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</si>
  <si>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</si>
  <si>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</si>
  <si>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</si>
  <si>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</si>
  <si>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</si>
  <si>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</si>
  <si>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</si>
  <si>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</si>
  <si>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</si>
  <si>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</si>
  <si>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</si>
  <si>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</si>
  <si>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</si>
  <si>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</si>
  <si>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</si>
  <si>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</si>
  <si>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</si>
  <si>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</si>
  <si>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</si>
  <si>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</si>
  <si>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</si>
  <si>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</si>
  <si>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</si>
  <si>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</si>
  <si>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</si>
  <si>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</si>
  <si>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</si>
  <si>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</si>
  <si>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</si>
  <si>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</si>
  <si>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</si>
  <si>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</si>
  <si>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</si>
  <si>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</si>
  <si>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</si>
  <si>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</si>
  <si>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</si>
  <si>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</si>
  <si>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</si>
  <si>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</si>
  <si>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</si>
  <si>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</si>
  <si>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</si>
  <si>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</si>
  <si>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</si>
  <si>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</si>
  <si>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</si>
  <si>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</si>
  <si>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</si>
  <si>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</si>
  <si>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</si>
  <si>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</si>
  <si>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</si>
  <si>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</si>
  <si>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</si>
  <si>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</si>
  <si>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</si>
  <si>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</si>
  <si>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</si>
  <si>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</si>
  <si>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</si>
  <si>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</si>
  <si>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</si>
  <si>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</si>
  <si>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</si>
  <si>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</si>
  <si>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</si>
  <si>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</si>
  <si>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</si>
  <si>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</si>
  <si>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</si>
  <si>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</si>
  <si>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</si>
  <si>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</si>
  <si>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</si>
  <si>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</si>
  <si>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</si>
  <si>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</si>
  <si>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</si>
  <si>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</si>
  <si>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</si>
  <si>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</si>
  <si>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</si>
  <si>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</si>
  <si>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</si>
  <si>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</si>
  <si>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</si>
  <si>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</si>
  <si>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</si>
  <si>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</si>
  <si>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</si>
  <si>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</si>
  <si>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</si>
  <si>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</si>
  <si>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</si>
  <si>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</si>
  <si>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</si>
  <si>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</si>
  <si>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</si>
  <si>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</si>
  <si>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</si>
  <si>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</si>
  <si>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</si>
  <si>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</si>
  <si>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</si>
  <si>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</si>
  <si>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</si>
  <si>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</si>
  <si>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</si>
  <si>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</si>
  <si>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</si>
  <si>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</si>
  <si>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</si>
  <si>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</si>
  <si>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</si>
  <si>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</si>
  <si>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</si>
  <si>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</si>
  <si>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</si>
  <si>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</si>
  <si>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</si>
  <si>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</si>
  <si>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</si>
  <si>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</si>
  <si>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</si>
  <si>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</si>
  <si>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</si>
  <si>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</si>
  <si>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</si>
  <si>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</si>
  <si>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</si>
  <si>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</si>
  <si>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</si>
  <si>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</si>
  <si>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</si>
  <si>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</si>
  <si>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</si>
  <si>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</si>
  <si>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</si>
  <si>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</si>
  <si>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</si>
  <si>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</si>
  <si>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</si>
  <si>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</si>
  <si>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</si>
  <si>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</si>
  <si>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</si>
  <si>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</si>
  <si>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</si>
  <si>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</si>
  <si>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</si>
  <si>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</si>
  <si>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</si>
  <si>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</si>
  <si>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</si>
  <si>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</si>
  <si>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</si>
  <si>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</si>
  <si>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</si>
  <si>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</si>
  <si>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</si>
  <si>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</si>
  <si>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</si>
  <si>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</si>
  <si>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</si>
  <si>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</si>
  <si>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</si>
  <si>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</si>
  <si>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</si>
  <si>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</si>
  <si>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</si>
  <si>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</si>
  <si>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</si>
  <si>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</si>
  <si>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</si>
  <si>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</si>
  <si>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</si>
  <si>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</si>
  <si>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</si>
  <si>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</si>
  <si>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</si>
  <si>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</si>
  <si>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</si>
  <si>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</si>
  <si>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</si>
  <si>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</si>
  <si>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</si>
  <si>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</si>
  <si>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</si>
  <si>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</si>
  <si>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</si>
  <si>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</si>
  <si>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</si>
  <si>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</si>
  <si>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</si>
  <si>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</si>
  <si>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</si>
  <si>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</si>
  <si>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</si>
  <si>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</si>
  <si>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</si>
  <si>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</si>
  <si>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</si>
  <si>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</si>
  <si>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</si>
  <si>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</si>
  <si>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</si>
  <si>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</si>
  <si>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</si>
  <si>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</si>
  <si>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</si>
  <si>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</si>
  <si>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</si>
  <si>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</si>
  <si>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</si>
  <si>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</si>
  <si>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</si>
  <si>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</si>
  <si>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</si>
  <si>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</si>
  <si>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</si>
  <si>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</si>
  <si>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</si>
  <si>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</si>
  <si>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</si>
  <si>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</si>
  <si>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</si>
  <si>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</si>
  <si>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</si>
  <si>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</si>
  <si>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</si>
  <si>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</si>
  <si>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</si>
  <si>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</si>
  <si>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</si>
  <si>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</si>
  <si>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</si>
  <si>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</si>
  <si>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</si>
  <si>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</si>
  <si>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</si>
  <si>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</si>
  <si>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</si>
  <si>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</si>
  <si>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</si>
  <si>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</si>
  <si>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</si>
  <si>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</si>
  <si>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</si>
  <si>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</si>
  <si>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</si>
  <si>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</si>
  <si>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</si>
  <si>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</si>
  <si>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</si>
  <si>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</si>
  <si>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</si>
  <si>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</si>
  <si>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</si>
  <si>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</si>
  <si>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</si>
  <si>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</si>
  <si>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</si>
  <si>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</si>
  <si>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</si>
  <si>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</si>
  <si>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</si>
  <si>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</si>
  <si>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</si>
  <si>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</si>
  <si>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</si>
  <si>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</si>
  <si>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</si>
  <si>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</si>
  <si>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</si>
  <si>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</si>
  <si>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</si>
  <si>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</si>
  <si>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</si>
  <si>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</si>
  <si>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</si>
  <si>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</si>
  <si>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</si>
  <si>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</si>
  <si>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</si>
  <si>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</si>
  <si>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</si>
  <si>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</si>
  <si>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</si>
  <si>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</si>
  <si>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</si>
  <si>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</si>
  <si>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</si>
  <si>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</si>
  <si>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</si>
  <si>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</si>
  <si>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</si>
  <si>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</si>
  <si>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</si>
  <si>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</si>
  <si>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</si>
  <si>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</si>
  <si>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</si>
  <si>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</si>
  <si>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</si>
  <si>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</si>
  <si>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</si>
  <si>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</si>
  <si>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</si>
  <si>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</si>
  <si>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</si>
  <si>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</si>
  <si>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</si>
  <si>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</si>
  <si>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</si>
  <si>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</si>
  <si>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</si>
  <si>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</si>
  <si>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</si>
  <si>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</si>
  <si>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</si>
  <si>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</si>
  <si>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</si>
  <si>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</si>
  <si>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</si>
  <si>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</si>
  <si>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</si>
  <si>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</si>
  <si>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</si>
  <si>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</si>
  <si>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</si>
  <si>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</si>
  <si>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</si>
  <si>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</si>
  <si>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</si>
  <si>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</si>
  <si>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</si>
  <si>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</si>
  <si>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</si>
  <si>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</si>
  <si>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</si>
  <si>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</si>
  <si>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</si>
  <si>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</si>
  <si>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</si>
  <si>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</si>
  <si>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</si>
  <si>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</si>
  <si>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</si>
  <si>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</si>
  <si>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</si>
  <si>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</si>
  <si>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</si>
  <si>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</si>
  <si>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</si>
  <si>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</si>
  <si>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</si>
  <si>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</si>
  <si>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</si>
  <si>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</si>
  <si>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</si>
  <si>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</si>
  <si>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</si>
  <si>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</si>
  <si>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</si>
  <si>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</si>
  <si>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</si>
  <si>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</si>
  <si>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</si>
  <si>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</si>
  <si>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</si>
  <si>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</si>
  <si>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</si>
  <si>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</si>
  <si>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</si>
  <si>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</si>
  <si>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</si>
  <si>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</si>
  <si>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</si>
  <si>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</si>
  <si>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</si>
  <si>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</si>
  <si>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</si>
  <si>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</si>
  <si>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</si>
  <si>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</si>
  <si>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</si>
  <si>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</si>
  <si>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</si>
  <si>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</si>
  <si>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</si>
  <si>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</si>
  <si>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</si>
  <si>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</si>
  <si>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</si>
  <si>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</si>
  <si>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</si>
  <si>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</si>
  <si>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</si>
  <si>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</si>
  <si>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</si>
  <si>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</si>
  <si>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</si>
  <si>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</si>
  <si>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</si>
  <si>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</si>
  <si>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</si>
  <si>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</si>
  <si>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</si>
  <si>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</si>
  <si>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</si>
  <si>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</si>
  <si>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</si>
  <si>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</si>
  <si>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</si>
  <si>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</si>
  <si>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</si>
  <si>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</si>
  <si>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</si>
  <si>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</si>
  <si>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</si>
  <si>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</si>
  <si>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</si>
  <si>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</si>
  <si>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</si>
  <si>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</si>
  <si>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</si>
  <si>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</si>
  <si>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</si>
  <si>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</si>
  <si>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</si>
  <si>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</si>
  <si>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</si>
  <si>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</si>
  <si>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</si>
  <si>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</si>
  <si>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</si>
  <si>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</si>
  <si>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</si>
  <si>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</si>
  <si>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</si>
  <si>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</si>
  <si>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</si>
  <si>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</si>
  <si>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</si>
  <si>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</si>
  <si>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</si>
  <si>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</si>
  <si>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</si>
  <si>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</si>
  <si>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</si>
  <si>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</si>
  <si>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</si>
  <si>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</si>
  <si>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</si>
  <si>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</si>
  <si>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</si>
  <si>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</si>
  <si>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</si>
  <si>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</si>
  <si>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</si>
  <si>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</si>
  <si>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</si>
  <si>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</si>
  <si>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</si>
  <si>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</si>
  <si>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</si>
  <si>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</si>
  <si>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</si>
  <si>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</si>
  <si>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</si>
  <si>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</si>
  <si>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</si>
  <si>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</si>
  <si>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</si>
  <si>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</si>
  <si>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</si>
  <si>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</si>
  <si>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</si>
  <si>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</si>
  <si>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</si>
  <si>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</si>
  <si>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</si>
  <si>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</si>
  <si>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</si>
  <si>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</si>
  <si>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</si>
  <si>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</si>
  <si>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</si>
  <si>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</si>
  <si>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</si>
  <si>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</si>
  <si>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</si>
  <si>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</si>
  <si>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</si>
  <si>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</si>
  <si>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</si>
  <si>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</si>
  <si>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</si>
  <si>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</si>
  <si>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</si>
  <si>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</si>
  <si>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</si>
  <si>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</si>
  <si>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</si>
  <si>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</si>
  <si>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</si>
  <si>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</si>
  <si>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</si>
  <si>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</si>
  <si>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</si>
  <si>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</si>
  <si>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</si>
  <si>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</si>
  <si>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</si>
  <si>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</si>
  <si>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</si>
  <si>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</si>
  <si>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</si>
  <si>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</si>
  <si>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</si>
  <si>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</si>
  <si>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</si>
  <si>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</si>
  <si>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</si>
  <si>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</si>
  <si>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</si>
  <si>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</si>
  <si>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</si>
  <si>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</si>
  <si>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</si>
  <si>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</si>
  <si>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</si>
  <si>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</si>
  <si>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</si>
  <si>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</si>
  <si>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</si>
  <si>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</si>
  <si>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</si>
  <si>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</si>
  <si>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</si>
  <si>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</si>
  <si>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</si>
  <si>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</si>
  <si>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</si>
  <si>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</si>
  <si>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</si>
  <si>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</si>
  <si>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</si>
  <si>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</si>
  <si>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</si>
  <si>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</si>
  <si>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</si>
  <si>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</si>
  <si>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</si>
  <si>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</si>
  <si>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</si>
  <si>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</si>
  <si>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</si>
  <si>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</si>
  <si>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</si>
  <si>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</si>
  <si>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</si>
  <si>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</si>
  <si>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</si>
  <si>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</si>
  <si>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</si>
  <si>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</si>
  <si>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</si>
  <si>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</si>
  <si>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</si>
  <si>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</si>
  <si>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</si>
  <si>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</si>
  <si>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</si>
  <si>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</si>
  <si>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</si>
  <si>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</si>
  <si>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</si>
  <si>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</si>
  <si>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</si>
  <si>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</si>
  <si>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</si>
  <si>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</si>
  <si>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</si>
  <si>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</si>
  <si>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</si>
  <si>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</si>
  <si>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</si>
  <si>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</si>
  <si>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</si>
  <si>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</si>
  <si>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</si>
  <si>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</si>
  <si>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</si>
  <si>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</si>
  <si>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</si>
  <si>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</si>
  <si>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</si>
  <si>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</si>
  <si>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</si>
  <si>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</si>
  <si>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</si>
  <si>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</si>
  <si>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</si>
  <si>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</si>
  <si>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</si>
  <si>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</si>
  <si>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</si>
  <si>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</si>
  <si>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</si>
  <si>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</si>
  <si>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</si>
  <si>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</si>
  <si>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</si>
  <si>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</si>
  <si>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</si>
  <si>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</si>
  <si>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</si>
  <si>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</si>
  <si>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</si>
  <si>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</si>
  <si>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</si>
  <si>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</si>
  <si>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</si>
  <si>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</si>
  <si>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</si>
  <si>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</si>
  <si>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</si>
  <si>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</si>
  <si>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</si>
  <si>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</si>
  <si>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</si>
  <si>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</si>
  <si>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</si>
  <si>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</si>
  <si>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</si>
  <si>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</si>
  <si>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</si>
  <si>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</si>
  <si>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</si>
  <si>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</si>
  <si>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</si>
  <si>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</si>
  <si>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</si>
  <si>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</si>
  <si>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</si>
  <si>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</si>
  <si>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</si>
  <si>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</si>
  <si>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</si>
  <si>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</si>
  <si>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</si>
  <si>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</si>
  <si>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</si>
  <si>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</si>
  <si>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</si>
  <si>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</si>
  <si>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</si>
  <si>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</si>
  <si>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</si>
  <si>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</si>
  <si>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</si>
  <si>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</si>
  <si>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</si>
  <si>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</si>
  <si>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</si>
  <si>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</si>
  <si>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</si>
  <si>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</si>
  <si>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</si>
  <si>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</si>
  <si>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</si>
  <si>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</si>
  <si>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</si>
  <si>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</si>
  <si>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</si>
  <si>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</si>
  <si>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</si>
  <si>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</si>
  <si>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</si>
  <si>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</si>
  <si>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</si>
  <si>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</si>
  <si>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</si>
  <si>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</si>
  <si>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</si>
  <si>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</si>
  <si>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</si>
  <si>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</si>
  <si>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</si>
  <si>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</si>
  <si>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</si>
  <si>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</si>
  <si>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</si>
  <si>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</si>
  <si>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</si>
  <si>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</si>
  <si>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</si>
  <si>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</si>
  <si>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</si>
  <si>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</si>
  <si>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</si>
  <si>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</si>
  <si>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</si>
  <si>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</si>
  <si>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</si>
  <si>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</si>
  <si>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</si>
  <si>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</si>
  <si>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</si>
  <si>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</si>
  <si>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</si>
  <si>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</si>
  <si>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</si>
  <si>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</si>
  <si>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</si>
  <si>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</si>
  <si>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</si>
  <si>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</si>
  <si>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</si>
  <si>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</si>
  <si>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</si>
  <si>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</si>
  <si>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</si>
  <si>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</si>
  <si>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</si>
  <si>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</si>
  <si>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</si>
  <si>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</si>
  <si>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</si>
  <si>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</si>
  <si>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</si>
  <si>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</si>
  <si>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</si>
  <si>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</si>
  <si>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</si>
  <si>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</si>
  <si>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</si>
  <si>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</si>
  <si>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</si>
  <si>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</si>
  <si>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</si>
  <si>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</si>
  <si>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</si>
  <si>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</si>
  <si>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</si>
  <si>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</si>
  <si>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</si>
  <si>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</si>
  <si>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</si>
  <si>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</si>
  <si>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</si>
  <si>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</si>
  <si>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</si>
  <si>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</si>
  <si>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</si>
  <si>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</si>
  <si>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</si>
  <si>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</si>
  <si>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</si>
  <si>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</si>
  <si>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</si>
  <si>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</si>
  <si>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</si>
  <si>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</si>
  <si>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</si>
  <si>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</si>
  <si>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</si>
  <si>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</si>
  <si>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</si>
  <si>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</si>
  <si>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</si>
  <si>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</si>
  <si>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</si>
  <si>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</si>
  <si>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</si>
  <si>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</si>
  <si>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</si>
  <si>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</si>
  <si>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</si>
  <si>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</si>
  <si>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</si>
  <si>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</si>
  <si>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</si>
  <si>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</si>
  <si>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</si>
  <si>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</si>
  <si>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</si>
  <si>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</si>
  <si>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</si>
  <si>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</si>
  <si>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</si>
  <si>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</si>
  <si>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</si>
  <si>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</si>
  <si>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</si>
  <si>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</si>
  <si>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</si>
  <si>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</si>
  <si>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</si>
  <si>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</si>
  <si>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</si>
  <si>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</si>
  <si>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</si>
  <si>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</si>
  <si>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</si>
  <si>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</si>
  <si>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</si>
  <si>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</si>
  <si>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</si>
  <si>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</si>
  <si>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</si>
  <si>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</si>
  <si>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</si>
  <si>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</si>
  <si>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</si>
  <si>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</si>
  <si>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</si>
  <si>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</si>
  <si>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</si>
  <si>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</si>
  <si>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</si>
  <si>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</si>
  <si>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</si>
  <si>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</si>
  <si>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</si>
  <si>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</si>
  <si>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</si>
  <si>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</si>
  <si>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</si>
  <si>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</si>
  <si>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</si>
  <si>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</si>
  <si>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</si>
  <si>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</si>
  <si>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</si>
  <si>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</si>
  <si>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</si>
  <si>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</si>
  <si>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</si>
  <si>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</si>
  <si>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</si>
  <si>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</si>
  <si>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</si>
  <si>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</si>
  <si>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</si>
  <si>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</si>
  <si>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</si>
  <si>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</si>
  <si>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</si>
  <si>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</si>
  <si>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</si>
  <si>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</si>
  <si>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</si>
  <si>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</si>
  <si>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</si>
  <si>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</si>
  <si>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</si>
  <si>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</si>
  <si>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</si>
  <si>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</si>
  <si>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</si>
  <si>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</si>
  <si>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</si>
  <si>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</si>
  <si>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</si>
  <si>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</si>
  <si>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</si>
  <si>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</si>
  <si>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</si>
  <si>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</si>
  <si>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</si>
  <si>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</si>
  <si>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</si>
  <si>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</si>
  <si>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</si>
  <si>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</si>
  <si>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</si>
  <si>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</si>
  <si>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</si>
  <si>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</si>
  <si>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</si>
  <si>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</si>
  <si>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</si>
  <si>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</si>
  <si>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</si>
  <si>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</si>
  <si>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</si>
  <si>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</si>
  <si>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</si>
  <si>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</si>
  <si>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</si>
  <si>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</si>
  <si>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</si>
  <si>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</si>
  <si>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</si>
  <si>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</si>
  <si>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</si>
  <si>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</si>
  <si>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</si>
  <si>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</si>
  <si>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</si>
  <si>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</si>
  <si>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</si>
  <si>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</si>
  <si>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</si>
  <si>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</si>
  <si>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</si>
  <si>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</si>
  <si>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</si>
  <si>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</si>
  <si>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</si>
  <si>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</si>
  <si>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</si>
  <si>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</si>
  <si>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</si>
  <si>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</si>
  <si>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</si>
  <si>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</si>
  <si>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</si>
  <si>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</si>
  <si>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</si>
  <si>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</si>
  <si>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</si>
  <si>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</si>
  <si>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</si>
  <si>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</si>
  <si>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</si>
  <si>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</si>
  <si>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</si>
  <si>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</si>
  <si>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</si>
  <si>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</si>
  <si>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</si>
  <si>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</si>
  <si>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</si>
  <si>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</si>
  <si>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</si>
  <si>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</si>
  <si>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</si>
  <si>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</si>
  <si>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</si>
  <si>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</si>
  <si>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</si>
  <si>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</si>
  <si>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</si>
  <si>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</si>
  <si>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</si>
  <si>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</si>
  <si>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</si>
  <si>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</si>
  <si>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</si>
  <si>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</si>
  <si>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</si>
  <si>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</si>
  <si>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</si>
  <si>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</si>
  <si>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</si>
  <si>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</si>
  <si>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</si>
  <si>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</si>
  <si>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</si>
  <si>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</si>
  <si>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</si>
  <si>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</si>
  <si>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</si>
  <si>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</si>
  <si>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</si>
  <si>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</si>
  <si>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</si>
  <si>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</si>
  <si>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</si>
  <si>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</si>
  <si>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</si>
  <si>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</si>
  <si>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</si>
  <si>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</si>
  <si>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</si>
  <si>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</si>
  <si>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</si>
  <si>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</si>
  <si>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</si>
  <si>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</si>
  <si>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</si>
  <si>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</si>
  <si>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</si>
  <si>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</si>
  <si>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</si>
  <si>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</si>
  <si>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</si>
  <si>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</si>
  <si>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</si>
  <si>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</si>
  <si>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</si>
  <si>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</si>
  <si>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</si>
  <si>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</si>
  <si>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</si>
  <si>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</si>
  <si>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</si>
  <si>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</si>
  <si>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</si>
  <si>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</si>
  <si>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</si>
  <si>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</si>
  <si>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</si>
  <si>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</si>
  <si>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</si>
  <si>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</si>
  <si>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</si>
  <si>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</si>
  <si>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</si>
  <si>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</si>
  <si>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</si>
  <si>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</si>
  <si>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</si>
  <si>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</si>
  <si>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</si>
  <si>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</si>
  <si>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</si>
  <si>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</si>
  <si>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</si>
  <si>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</si>
  <si>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</si>
  <si>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</si>
  <si>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</si>
  <si>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</si>
  <si>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</si>
  <si>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</si>
  <si>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</si>
  <si>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</si>
  <si>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</si>
  <si>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</si>
  <si>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</si>
  <si>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</si>
  <si>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</si>
  <si>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</si>
  <si>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</si>
  <si>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</si>
  <si>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</si>
  <si>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</si>
  <si>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</si>
  <si>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</si>
  <si>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</si>
  <si>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</si>
  <si>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</si>
  <si>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</si>
  <si>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</si>
  <si>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</si>
  <si>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</si>
  <si>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</si>
  <si>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</si>
  <si>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</si>
  <si>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</si>
  <si>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</si>
  <si>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</si>
  <si>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</si>
  <si>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</si>
  <si>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</si>
  <si>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</si>
  <si>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</si>
  <si>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</si>
  <si>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</si>
  <si>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</si>
  <si>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</si>
  <si>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</si>
  <si>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</si>
  <si>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</si>
  <si>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</si>
  <si>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</si>
  <si>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</si>
  <si>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</si>
  <si>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</si>
  <si>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</si>
  <si>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</si>
  <si>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</si>
  <si>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</si>
  <si>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</si>
  <si>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</si>
  <si>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</si>
  <si>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</si>
  <si>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</si>
  <si>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</si>
  <si>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</si>
  <si>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</si>
  <si>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</si>
  <si>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</si>
  <si>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</si>
  <si>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</si>
  <si>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</si>
  <si>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</si>
  <si>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</si>
  <si>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</si>
  <si>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</si>
  <si>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</si>
  <si>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</si>
  <si>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</si>
  <si>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</si>
  <si>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</si>
  <si>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</si>
  <si>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</si>
  <si>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</si>
  <si>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</si>
  <si>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</si>
  <si>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</si>
  <si>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</si>
  <si>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</si>
  <si>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</si>
  <si>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</si>
  <si>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</si>
  <si>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</si>
  <si>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</si>
  <si>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</si>
  <si>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</si>
  <si>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</si>
  <si>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</si>
  <si>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</si>
  <si>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</si>
  <si>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</si>
  <si>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</si>
  <si>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</si>
  <si>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</si>
  <si>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</si>
  <si>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</si>
  <si>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</si>
  <si>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</si>
  <si>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</si>
  <si>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</si>
  <si>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</si>
  <si>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</si>
  <si>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</si>
  <si>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</si>
  <si>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</si>
  <si>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</si>
  <si>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</si>
  <si>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</si>
  <si>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</si>
  <si>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</si>
  <si>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</si>
  <si>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</si>
  <si>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</si>
  <si>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</si>
  <si>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</si>
  <si>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</si>
  <si>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</si>
  <si>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</si>
  <si>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</si>
  <si>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</si>
  <si>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</si>
  <si>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</si>
  <si>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</si>
  <si>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</si>
  <si>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</si>
  <si>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</si>
  <si>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</si>
  <si>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</si>
  <si>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</si>
  <si>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</si>
  <si>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</si>
  <si>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</si>
  <si>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</si>
  <si>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</si>
  <si>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</si>
  <si>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</si>
  <si>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</si>
  <si>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</si>
  <si>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</si>
  <si>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</si>
  <si>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</si>
  <si>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</si>
  <si>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</si>
  <si>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</si>
  <si>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</si>
  <si>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</si>
  <si>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</si>
  <si>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</si>
  <si>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</si>
  <si>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</si>
  <si>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</si>
  <si>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</si>
  <si>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</si>
  <si>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</si>
  <si>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</si>
  <si>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</si>
  <si>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</si>
  <si>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</si>
  <si>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</si>
  <si>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</si>
  <si>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</si>
  <si>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</si>
  <si>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</si>
  <si>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</si>
  <si>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</si>
  <si>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</si>
  <si>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</si>
  <si>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</si>
  <si>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</si>
  <si>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</si>
  <si>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</si>
  <si>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</si>
  <si>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</si>
  <si>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</si>
  <si>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</si>
  <si>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</si>
  <si>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</si>
  <si>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</si>
  <si>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</si>
  <si>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</si>
  <si>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</si>
  <si>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</si>
  <si>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</si>
  <si>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</si>
  <si>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</si>
  <si>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</si>
  <si>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</si>
  <si>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</si>
  <si>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</si>
  <si>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</si>
  <si>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</si>
  <si>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</si>
  <si>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</si>
  <si>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</si>
  <si>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</si>
  <si>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</si>
  <si>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</si>
  <si>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</si>
  <si>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</si>
  <si>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</si>
  <si>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</si>
  <si>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</si>
  <si>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</si>
  <si>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</si>
  <si>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</si>
  <si>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</si>
  <si>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</si>
  <si>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</si>
  <si>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</si>
  <si>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</si>
  <si>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</si>
  <si>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</si>
  <si>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</si>
  <si>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</si>
  <si>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</si>
  <si>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</si>
  <si>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</si>
  <si>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</si>
  <si>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</si>
  <si>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</si>
  <si>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</si>
  <si>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</si>
  <si>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</si>
  <si>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</si>
  <si>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</si>
  <si>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</si>
  <si>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</si>
  <si>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</si>
  <si>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</si>
  <si>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</si>
  <si>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</si>
  <si>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</si>
  <si>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</si>
  <si>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</si>
  <si>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</si>
  <si>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</si>
  <si>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</si>
  <si>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</si>
  <si>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</si>
  <si>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</si>
  <si>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</si>
  <si>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</si>
  <si>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</si>
  <si>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</si>
  <si>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</si>
  <si>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</si>
  <si>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</si>
  <si>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</si>
  <si>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</si>
  <si>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</si>
  <si>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</si>
  <si>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</si>
  <si>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</si>
  <si>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</si>
  <si>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</si>
  <si>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</si>
  <si>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</si>
  <si>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</si>
  <si>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</si>
  <si>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</si>
  <si>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</si>
  <si>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</si>
  <si>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</si>
  <si>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</si>
  <si>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</si>
  <si>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</si>
  <si>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</si>
  <si>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</si>
  <si>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</si>
  <si>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</si>
  <si>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</si>
  <si>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</si>
  <si>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</si>
  <si>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</si>
  <si>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</si>
  <si>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</si>
  <si>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</si>
  <si>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</si>
  <si>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</si>
  <si>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</si>
  <si>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</si>
  <si>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</si>
  <si>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</si>
  <si>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</si>
  <si>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</si>
  <si>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</si>
  <si>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</si>
  <si>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</si>
  <si>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</si>
  <si>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</si>
  <si>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</si>
  <si>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</si>
  <si>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</si>
  <si>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</si>
  <si>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</si>
  <si>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</si>
  <si>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</si>
  <si>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</si>
  <si>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</si>
  <si>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</si>
  <si>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</si>
  <si>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</si>
  <si>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</si>
  <si>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</si>
  <si>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</si>
  <si>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</si>
  <si>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</si>
  <si>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</si>
  <si>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</si>
  <si>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</si>
  <si>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</si>
  <si>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</si>
  <si>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</si>
  <si>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</si>
  <si>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</si>
  <si>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</si>
  <si>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</si>
  <si>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</si>
  <si>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</si>
  <si>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</si>
  <si>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</si>
  <si>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</si>
  <si>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</si>
  <si>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</si>
  <si>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</si>
  <si>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</si>
  <si>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</si>
  <si>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</si>
  <si>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</si>
  <si>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</si>
  <si>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</si>
  <si>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</si>
  <si>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</si>
  <si>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</si>
  <si>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</si>
  <si>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</si>
  <si>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</si>
  <si>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</si>
  <si>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</si>
  <si>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</si>
  <si>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</si>
  <si>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</si>
  <si>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</si>
  <si>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</si>
  <si>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</si>
  <si>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</si>
  <si>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</si>
  <si>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</si>
  <si>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</si>
  <si>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</si>
  <si>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</si>
  <si>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</si>
  <si>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</si>
  <si>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</si>
  <si>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</si>
  <si>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</si>
  <si>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</si>
  <si>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</si>
  <si>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</si>
  <si>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</si>
  <si>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</si>
  <si>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</si>
  <si>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</si>
  <si>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</si>
  <si>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</si>
  <si>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</si>
  <si>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</si>
  <si>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</si>
  <si>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</si>
  <si>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</si>
  <si>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</si>
  <si>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</si>
  <si>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</si>
  <si>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</si>
  <si>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</si>
  <si>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</si>
  <si>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</si>
  <si>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</si>
  <si>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</si>
  <si>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</si>
  <si>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</si>
  <si>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</si>
  <si>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</si>
  <si>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</si>
  <si>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</si>
  <si>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</si>
  <si>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</si>
  <si>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</si>
  <si>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</si>
  <si>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</si>
  <si>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</si>
  <si>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</si>
  <si>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</si>
  <si>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</si>
  <si>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</si>
  <si>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</si>
  <si>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</si>
  <si>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</si>
  <si>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</si>
  <si>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</si>
  <si>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</si>
  <si>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</si>
  <si>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</si>
  <si>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</si>
  <si>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</si>
  <si>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</si>
  <si>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</si>
  <si>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</si>
  <si>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</si>
  <si>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</si>
  <si>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</si>
  <si>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</si>
  <si>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</si>
  <si>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</si>
  <si>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</si>
  <si>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</si>
  <si>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</si>
  <si>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</si>
  <si>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</si>
  <si>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</si>
  <si>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</si>
  <si>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</si>
  <si>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</si>
  <si>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</si>
  <si>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</si>
  <si>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</si>
  <si>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</si>
  <si>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</si>
  <si>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</si>
  <si>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</si>
  <si>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</si>
  <si>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</si>
  <si>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</si>
  <si>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</si>
  <si>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</si>
  <si>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</si>
  <si>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</si>
  <si>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</si>
  <si>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</si>
  <si>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</si>
  <si>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</si>
  <si>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</si>
  <si>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</si>
  <si>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</si>
  <si>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</si>
  <si>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</si>
  <si>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</si>
  <si>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</si>
  <si>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</si>
  <si>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</si>
  <si>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</si>
  <si>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</si>
  <si>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</si>
  <si>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</si>
  <si>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</si>
  <si>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</si>
  <si>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</si>
  <si>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</si>
  <si>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</si>
  <si>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</si>
  <si>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</si>
  <si>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</si>
  <si>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</si>
  <si>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</si>
  <si>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</si>
  <si>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</si>
  <si>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</si>
  <si>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</si>
  <si>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</si>
  <si>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</si>
  <si>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</si>
  <si>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</si>
  <si>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</si>
  <si>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</si>
  <si>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</si>
  <si>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</si>
  <si>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</si>
  <si>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</si>
  <si>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</si>
  <si>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</si>
  <si>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</si>
  <si>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</si>
  <si>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</si>
  <si>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</si>
  <si>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</si>
  <si>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</si>
  <si>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</si>
  <si>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</si>
  <si>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</si>
  <si>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</si>
  <si>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</si>
  <si>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</si>
  <si>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</si>
  <si>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</si>
  <si>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</si>
  <si>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</si>
  <si>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</si>
  <si>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</si>
  <si>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</si>
  <si>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</si>
  <si>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</si>
  <si>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</si>
  <si>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</si>
  <si>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</si>
  <si>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</si>
  <si>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</si>
  <si>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</si>
  <si>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</si>
  <si>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</si>
  <si>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</si>
  <si>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</si>
  <si>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</si>
  <si>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</si>
  <si>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</si>
  <si>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</si>
  <si>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</si>
  <si>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</si>
  <si>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</si>
  <si>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</si>
  <si>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</si>
  <si>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</si>
  <si>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</si>
  <si>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</si>
  <si>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</si>
  <si>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</si>
  <si>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</si>
  <si>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</si>
  <si>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</si>
  <si>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</si>
  <si>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</si>
  <si>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</si>
  <si>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</si>
  <si>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</si>
  <si>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</si>
  <si>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</si>
  <si>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</si>
  <si>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</si>
  <si>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</si>
  <si>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</si>
  <si>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</si>
  <si>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</si>
  <si>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</si>
  <si>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</si>
  <si>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</si>
  <si>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</si>
  <si>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</si>
  <si>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</si>
  <si>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</si>
  <si>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</si>
  <si>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</si>
  <si>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</si>
  <si>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</si>
  <si>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</si>
  <si>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</si>
  <si>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</si>
  <si>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</si>
  <si>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</si>
  <si>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</si>
  <si>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</si>
  <si>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</si>
  <si>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</si>
  <si>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</si>
  <si>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</si>
  <si>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</si>
  <si>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</si>
  <si>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</si>
  <si>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</si>
  <si>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</si>
  <si>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</si>
  <si>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</si>
  <si>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</si>
  <si>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</si>
  <si>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</si>
  <si>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</si>
  <si>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</si>
  <si>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</si>
  <si>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</si>
  <si>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</si>
  <si>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</si>
  <si>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</si>
  <si>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</si>
  <si>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</si>
  <si>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</si>
  <si>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</si>
  <si>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</si>
  <si>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</si>
  <si>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</si>
  <si>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</si>
  <si>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</si>
  <si>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</si>
  <si>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</si>
  <si>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</si>
  <si>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</si>
  <si>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</si>
  <si>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</si>
  <si>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</si>
  <si>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</si>
  <si>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</si>
  <si>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</si>
  <si>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</si>
  <si>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</si>
  <si>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</si>
  <si>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</si>
  <si>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</si>
  <si>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</si>
  <si>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</si>
  <si>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</si>
  <si>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</si>
  <si>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</si>
  <si>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</si>
  <si>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</si>
  <si>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</si>
  <si>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</si>
  <si>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</si>
  <si>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</si>
  <si>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</si>
  <si>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</si>
  <si>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</si>
  <si>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</si>
  <si>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</si>
  <si>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</si>
  <si>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</si>
  <si>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</si>
  <si>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</si>
  <si>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</si>
  <si>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</si>
  <si>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</si>
  <si>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</si>
  <si>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</si>
  <si>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</si>
  <si>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</si>
  <si>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</si>
  <si>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</si>
  <si>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</si>
  <si>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</si>
  <si>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</si>
  <si>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</si>
  <si>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</si>
  <si>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</si>
  <si>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</si>
  <si>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</si>
  <si>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</si>
  <si>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</si>
  <si>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</si>
  <si>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</si>
  <si>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</si>
  <si>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</si>
  <si>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</si>
  <si>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</si>
  <si>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</si>
  <si>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</si>
  <si>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</si>
  <si>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</si>
  <si>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</si>
  <si>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</si>
  <si>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</si>
  <si>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</si>
  <si>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</si>
  <si>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</si>
  <si>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</si>
  <si>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</si>
  <si>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</si>
  <si>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</si>
  <si>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</si>
  <si>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</si>
  <si>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</si>
  <si>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</si>
  <si>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</si>
  <si>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</si>
  <si>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</si>
  <si>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</si>
  <si>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</si>
  <si>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</si>
  <si>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</si>
  <si>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</si>
  <si>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</si>
  <si>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</si>
  <si>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</si>
  <si>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</si>
  <si>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</si>
  <si>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</si>
  <si>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</si>
  <si>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</si>
  <si>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</si>
  <si>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</si>
  <si>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</si>
  <si>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</si>
  <si>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</si>
  <si>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</si>
  <si>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</si>
  <si>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</si>
  <si>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</si>
  <si>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</si>
  <si>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</si>
  <si>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</si>
  <si>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</si>
  <si>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</si>
  <si>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</si>
  <si>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</si>
  <si>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</si>
  <si>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</si>
  <si>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</si>
  <si>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</si>
  <si>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</si>
  <si>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</si>
  <si>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</si>
  <si>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</si>
  <si>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</si>
  <si>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</si>
  <si>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</si>
  <si>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</si>
  <si>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</si>
  <si>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</si>
  <si>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</si>
  <si>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</si>
  <si>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</si>
  <si>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</si>
  <si>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</si>
  <si>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</si>
  <si>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</si>
  <si>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</si>
  <si>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</si>
  <si>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</si>
  <si>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</si>
  <si>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</si>
  <si>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</si>
  <si>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</si>
  <si>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</si>
  <si>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</si>
  <si>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</si>
  <si>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</si>
  <si>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</si>
  <si>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</si>
  <si>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</si>
  <si>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</si>
  <si>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</si>
  <si>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</si>
  <si>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</si>
  <si>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</si>
  <si>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</si>
  <si>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</si>
  <si>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</si>
  <si>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</si>
  <si>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</si>
  <si>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</si>
  <si>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</si>
  <si>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</si>
  <si>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</si>
  <si>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</si>
  <si>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</si>
  <si>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</si>
  <si>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</si>
  <si>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</si>
  <si>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</si>
  <si>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</si>
  <si>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</si>
  <si>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</si>
  <si>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</si>
  <si>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</si>
  <si>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</si>
  <si>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</si>
  <si>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</si>
  <si>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</si>
  <si>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</si>
  <si>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</si>
  <si>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</si>
  <si>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</si>
  <si>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</si>
  <si>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</si>
  <si>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</si>
  <si>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</si>
  <si>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</si>
  <si>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</si>
  <si>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</si>
  <si>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</si>
  <si>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</si>
  <si>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</si>
  <si>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</si>
  <si>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</si>
  <si>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</si>
  <si>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</si>
  <si>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</si>
  <si>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</si>
  <si>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</si>
  <si>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</si>
  <si>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</si>
  <si>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</si>
  <si>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</si>
  <si>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</si>
  <si>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</si>
  <si>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</si>
  <si>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</si>
  <si>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</si>
  <si>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</si>
  <si>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</si>
  <si>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</si>
  <si>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</si>
  <si>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</si>
  <si>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</si>
  <si>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</si>
  <si>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</si>
  <si>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</si>
  <si>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</si>
  <si>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</si>
  <si>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</si>
  <si>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</si>
  <si>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</si>
  <si>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</si>
  <si>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</si>
  <si>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</si>
  <si>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</si>
  <si>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</si>
  <si>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</si>
  <si>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</si>
  <si>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</si>
  <si>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</si>
  <si>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</si>
  <si>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</si>
  <si>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</si>
  <si>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</si>
  <si>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</si>
  <si>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</si>
  <si>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</si>
  <si>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</si>
  <si>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</si>
  <si>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</si>
  <si>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</si>
  <si>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</si>
  <si>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</si>
  <si>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</si>
  <si>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</si>
  <si>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</si>
  <si>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</si>
  <si>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</si>
  <si>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</si>
  <si>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</si>
  <si>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</si>
  <si>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</si>
  <si>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</si>
  <si>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</si>
  <si>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</si>
  <si>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</si>
  <si>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</si>
  <si>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</si>
  <si>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</si>
  <si>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</si>
  <si>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</si>
  <si>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</si>
  <si>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</si>
  <si>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</si>
  <si>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</si>
  <si>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</si>
  <si>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</si>
  <si>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</si>
  <si>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</si>
  <si>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</si>
  <si>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</si>
  <si>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</si>
  <si>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</si>
  <si>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</si>
  <si>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</si>
  <si>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</si>
  <si>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</si>
  <si>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</si>
  <si>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</si>
  <si>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</si>
  <si>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</si>
  <si>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</si>
  <si>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</si>
  <si>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</si>
  <si>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</si>
  <si>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</si>
  <si>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</si>
  <si>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</si>
  <si>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</si>
  <si>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</si>
  <si>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</si>
  <si>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</si>
  <si>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</si>
  <si>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</si>
  <si>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</si>
  <si>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</si>
  <si>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</si>
  <si>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</si>
  <si>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</si>
  <si>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</si>
  <si>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</si>
  <si>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</si>
  <si>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</si>
  <si>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</si>
  <si>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</si>
  <si>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</si>
  <si>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</si>
  <si>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</si>
  <si>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</si>
  <si>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</si>
  <si>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</si>
  <si>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</si>
  <si>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</si>
  <si>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</si>
  <si>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</si>
  <si>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</si>
  <si>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</si>
  <si>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</si>
  <si>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</si>
  <si>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</si>
  <si>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</si>
  <si>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</si>
  <si>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</si>
  <si>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</si>
  <si>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</si>
  <si>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</si>
  <si>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</si>
  <si>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</si>
  <si>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</si>
  <si>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</si>
  <si>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</si>
  <si>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</si>
  <si>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</si>
  <si>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</si>
  <si>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</si>
  <si>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</si>
  <si>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</si>
  <si>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</si>
  <si>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</si>
  <si>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</si>
  <si>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</si>
  <si>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</si>
  <si>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</si>
  <si>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</si>
  <si>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</si>
  <si>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</si>
  <si>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</si>
  <si>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</si>
  <si>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</si>
  <si>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</si>
  <si>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</si>
  <si>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</si>
  <si>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</si>
  <si>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</si>
  <si>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</si>
  <si>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</si>
  <si>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</si>
  <si>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</si>
  <si>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</si>
  <si>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</si>
  <si>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</si>
  <si>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</si>
  <si>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</si>
  <si>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</si>
  <si>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</si>
  <si>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</si>
  <si>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</si>
  <si>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</si>
  <si>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</si>
  <si>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</si>
  <si>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</si>
  <si>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</si>
  <si>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</si>
  <si>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</si>
  <si>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</si>
  <si>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</si>
  <si>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</si>
  <si>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</si>
  <si>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</si>
  <si>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</si>
  <si>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</si>
  <si>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</si>
  <si>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</si>
  <si>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</si>
  <si>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</si>
  <si>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</si>
  <si>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</si>
  <si>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</si>
  <si>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</si>
  <si>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</si>
  <si>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</si>
  <si>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</si>
  <si>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</si>
  <si>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</si>
  <si>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</si>
  <si>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</si>
  <si>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</si>
  <si>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</si>
  <si>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</si>
  <si>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</si>
  <si>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</si>
  <si>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</si>
  <si>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</si>
  <si>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</si>
  <si>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</si>
  <si>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</si>
  <si>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</si>
  <si>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</si>
  <si>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</si>
  <si>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</si>
  <si>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</si>
  <si>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</si>
  <si>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</si>
  <si>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</si>
  <si>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</si>
  <si>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</si>
  <si>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</si>
  <si>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</si>
  <si>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</si>
  <si>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</si>
  <si>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</si>
  <si>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</si>
  <si>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</si>
  <si>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</si>
  <si>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</si>
  <si>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</si>
  <si>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</si>
  <si>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</si>
  <si>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</si>
  <si>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</si>
  <si>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</si>
  <si>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</si>
  <si>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</si>
  <si>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</si>
  <si>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</si>
  <si>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</si>
  <si>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</si>
  <si>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</si>
  <si>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</si>
  <si>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</si>
  <si>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</si>
  <si>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</si>
  <si>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</si>
  <si>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</si>
  <si>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</si>
  <si>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</si>
  <si>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</si>
  <si>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</si>
  <si>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</si>
  <si>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</si>
  <si>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</si>
  <si>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</si>
  <si>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</si>
  <si>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</si>
  <si>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</si>
  <si>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</si>
  <si>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</si>
  <si>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</si>
  <si>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</si>
  <si>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</si>
  <si>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</si>
  <si>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</si>
  <si>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</si>
  <si>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</si>
  <si>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</si>
  <si>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</si>
  <si>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</si>
  <si>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</si>
  <si>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</si>
  <si>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</si>
  <si>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</si>
  <si>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</si>
  <si>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</si>
  <si>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</si>
  <si>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</si>
  <si>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</si>
  <si>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</si>
  <si>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</si>
  <si>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</si>
  <si>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</si>
  <si>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</si>
  <si>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</si>
  <si>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</si>
  <si>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</si>
  <si>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</si>
  <si>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</si>
  <si>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</si>
  <si>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</si>
  <si>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</si>
  <si>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</si>
  <si>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</si>
  <si>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</si>
  <si>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</si>
  <si>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</si>
  <si>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</si>
  <si>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</si>
  <si>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</si>
  <si>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</si>
  <si>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</si>
  <si>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</si>
  <si>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</si>
  <si>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</si>
  <si>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</si>
  <si>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</si>
  <si>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</si>
  <si>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</si>
  <si>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</si>
  <si>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</si>
  <si>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</si>
  <si>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</si>
  <si>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</si>
  <si>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</si>
  <si>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</si>
  <si>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</si>
  <si>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</si>
  <si>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</si>
  <si>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</si>
  <si>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</si>
  <si>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</si>
  <si>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</si>
  <si>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</si>
  <si>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</si>
  <si>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</si>
  <si>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</si>
  <si>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</si>
  <si>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</si>
  <si>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</si>
  <si>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</si>
  <si>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</si>
  <si>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</si>
  <si>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</si>
  <si>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</si>
  <si>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</si>
  <si>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</si>
  <si>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</si>
  <si>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</si>
  <si>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</si>
  <si>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</si>
  <si>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</si>
  <si>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</si>
  <si>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</si>
  <si>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</si>
  <si>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</si>
  <si>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</si>
  <si>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</si>
  <si>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</si>
  <si>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</si>
  <si>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</si>
  <si>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</si>
  <si>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</si>
  <si>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</si>
  <si>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</si>
  <si>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</si>
  <si>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</si>
  <si>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</si>
  <si>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</si>
  <si>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</si>
  <si>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</si>
  <si>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</si>
  <si>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</si>
  <si>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</si>
  <si>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</si>
  <si>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</si>
  <si>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</si>
  <si>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</si>
  <si>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</si>
  <si>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</si>
  <si>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</si>
  <si>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</si>
  <si>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</si>
  <si>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</si>
  <si>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</si>
  <si>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</si>
  <si>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</si>
  <si>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</si>
  <si>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</si>
  <si>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</si>
  <si>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</si>
  <si>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</si>
  <si>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</si>
  <si>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</si>
  <si>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</si>
  <si>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</si>
  <si>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</si>
  <si>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</si>
  <si>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</si>
  <si>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</si>
  <si>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</si>
  <si>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</si>
  <si>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</si>
  <si>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</si>
  <si>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</si>
  <si>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</si>
  <si>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</si>
  <si>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</si>
  <si>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</si>
  <si>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</si>
  <si>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</si>
  <si>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</si>
  <si>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</si>
  <si>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</si>
  <si>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</si>
  <si>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</si>
  <si>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</si>
  <si>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</si>
  <si>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</si>
  <si>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</si>
  <si>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</si>
  <si>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</si>
  <si>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</si>
  <si>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</si>
  <si>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</si>
  <si>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</si>
  <si>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</si>
  <si>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</si>
  <si>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</si>
  <si>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</si>
  <si>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</si>
  <si>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</si>
  <si>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</si>
  <si>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</si>
  <si>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</si>
  <si>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</si>
  <si>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</si>
  <si>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</si>
  <si>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</si>
  <si>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</si>
  <si>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</si>
  <si>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</si>
  <si>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</si>
  <si>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</si>
  <si>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</si>
  <si>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</si>
  <si>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</si>
  <si>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</si>
  <si>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</si>
  <si>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</si>
  <si>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</si>
  <si>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</si>
  <si>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</si>
  <si>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</si>
  <si>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</si>
  <si>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</si>
  <si>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</si>
  <si>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</si>
  <si>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</si>
  <si>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</si>
  <si>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</si>
  <si>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</si>
  <si>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</si>
  <si>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</si>
  <si>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</si>
  <si>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</si>
  <si>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</si>
  <si>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</si>
  <si>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</si>
  <si>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</si>
  <si>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</si>
  <si>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</si>
  <si>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</si>
  <si>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</si>
  <si>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</si>
  <si>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</si>
  <si>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</si>
  <si>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</si>
  <si>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</si>
  <si>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</si>
  <si>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</si>
  <si>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</si>
  <si>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</si>
  <si>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</si>
  <si>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</si>
  <si>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</si>
  <si>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</si>
  <si>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</si>
  <si>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</si>
  <si>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</si>
  <si>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</si>
  <si>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</si>
  <si>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</si>
  <si>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</si>
  <si>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</si>
  <si>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</si>
  <si>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</si>
  <si>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</si>
  <si>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</si>
  <si>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</si>
  <si>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</si>
  <si>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</si>
  <si>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</si>
  <si>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</si>
  <si>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</si>
  <si>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</si>
  <si>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</si>
  <si>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</si>
  <si>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</si>
  <si>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</si>
  <si>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</si>
  <si>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</si>
  <si>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</si>
  <si>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</si>
  <si>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</si>
  <si>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</si>
  <si>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</si>
  <si>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</si>
  <si>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</si>
  <si>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</si>
  <si>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</si>
  <si>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</si>
  <si>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</si>
  <si>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</si>
  <si>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</si>
  <si>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</si>
  <si>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</si>
  <si>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</si>
  <si>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</si>
  <si>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</si>
  <si>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</si>
  <si>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</si>
  <si>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</si>
  <si>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</si>
  <si>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</si>
  <si>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</si>
  <si>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</si>
  <si>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</si>
  <si>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</si>
  <si>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</si>
  <si>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</si>
  <si>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</si>
  <si>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</si>
  <si>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</si>
  <si>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</si>
  <si>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</si>
  <si>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</si>
  <si>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</si>
  <si>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</si>
  <si>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</si>
  <si>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</si>
  <si>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</si>
  <si>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</si>
  <si>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</si>
  <si>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</si>
  <si>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</si>
  <si>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</si>
  <si>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</si>
  <si>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</si>
  <si>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</si>
  <si>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</si>
  <si>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</si>
  <si>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</si>
  <si>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</si>
  <si>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</si>
  <si>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</si>
  <si>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</si>
  <si>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</si>
  <si>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</si>
  <si>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</si>
  <si>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</si>
  <si>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</si>
  <si>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</si>
  <si>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</si>
  <si>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</si>
  <si>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</si>
  <si>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</si>
  <si>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</si>
  <si>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</si>
  <si>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</si>
  <si>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</si>
  <si>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</si>
  <si>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</si>
  <si>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</si>
  <si>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</si>
  <si>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</si>
  <si>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</si>
  <si>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</si>
  <si>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</si>
  <si>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</si>
  <si>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</si>
  <si>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</si>
  <si>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</si>
  <si>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</si>
  <si>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</si>
  <si>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</si>
  <si>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</si>
  <si>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</si>
  <si>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</si>
  <si>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</si>
  <si>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</si>
  <si>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</si>
  <si>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</si>
  <si>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</si>
  <si>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</si>
  <si>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</si>
  <si>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</si>
  <si>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</si>
  <si>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</si>
  <si>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</si>
  <si>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</si>
  <si>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</si>
  <si>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</si>
  <si>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</si>
  <si>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</si>
  <si>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</si>
  <si>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</si>
  <si>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</si>
  <si>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</si>
  <si>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</si>
  <si>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</si>
  <si>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</si>
  <si>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</si>
  <si>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</si>
  <si>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</si>
  <si>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</si>
  <si>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</si>
  <si>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</si>
  <si>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</si>
  <si>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</si>
  <si>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</si>
  <si>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</si>
  <si>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</si>
  <si>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</si>
  <si>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</si>
  <si>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</si>
  <si>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</si>
  <si>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</si>
  <si>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</si>
  <si>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</si>
  <si>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</si>
  <si>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</si>
  <si>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</si>
  <si>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</si>
  <si>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</si>
  <si>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</si>
  <si>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</si>
  <si>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</si>
  <si>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</si>
  <si>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</si>
  <si>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</si>
  <si>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</si>
  <si>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</si>
  <si>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</si>
  <si>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</si>
  <si>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</si>
  <si>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</si>
  <si>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</si>
  <si>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</si>
  <si>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</si>
  <si>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</si>
  <si>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</si>
  <si>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</si>
  <si>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</si>
  <si>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</si>
  <si>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</si>
  <si>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</si>
  <si>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</si>
  <si>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</si>
  <si>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</si>
  <si>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</si>
  <si>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</si>
  <si>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</si>
  <si>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</si>
  <si>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</si>
  <si>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</si>
  <si>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</si>
  <si>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</si>
  <si>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</si>
  <si>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</si>
  <si>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</si>
  <si>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</si>
  <si>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</si>
  <si>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</si>
  <si>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</si>
  <si>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</si>
  <si>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</si>
  <si>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</si>
  <si>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</si>
  <si>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</si>
  <si>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</si>
  <si>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</si>
  <si>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</si>
  <si>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</si>
  <si>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</si>
  <si>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</si>
  <si>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</si>
  <si>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</si>
  <si>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</si>
  <si>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</si>
  <si>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</si>
  <si>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</si>
  <si>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</si>
  <si>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</si>
  <si>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</si>
  <si>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</si>
  <si>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</si>
  <si>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</si>
  <si>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</si>
  <si>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</si>
  <si>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</si>
  <si>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</si>
  <si>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</si>
  <si>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</si>
  <si>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</si>
  <si>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</si>
  <si>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</si>
  <si>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</si>
  <si>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</si>
  <si>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</si>
  <si>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</si>
  <si>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</si>
  <si>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</si>
  <si>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</si>
  <si>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</si>
  <si>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</si>
  <si>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</si>
  <si>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</si>
  <si>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</si>
  <si>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</si>
  <si>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</si>
  <si>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</si>
  <si>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</si>
  <si>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</si>
  <si>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</si>
  <si>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</si>
  <si>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</si>
  <si>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</si>
  <si>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</si>
  <si>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</si>
  <si>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</si>
  <si>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</si>
  <si>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</si>
  <si>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</si>
  <si>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</si>
  <si>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</si>
  <si>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</si>
  <si>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</si>
  <si>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</si>
  <si>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</si>
  <si>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</si>
  <si>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</si>
  <si>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</si>
  <si>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</si>
  <si>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</si>
  <si>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</si>
  <si>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</si>
  <si>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</si>
  <si>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</si>
  <si>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</si>
  <si>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</si>
  <si>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</si>
  <si>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</si>
  <si>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</si>
  <si>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</si>
  <si>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</si>
  <si>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</si>
  <si>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</si>
  <si>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</si>
  <si>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</si>
  <si>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</si>
  <si>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</si>
  <si>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</si>
  <si>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</si>
  <si>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</si>
  <si>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</si>
  <si>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</si>
  <si>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</si>
  <si>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</si>
  <si>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</si>
  <si>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</si>
  <si>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</si>
  <si>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</si>
  <si>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</si>
  <si>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</si>
  <si>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</si>
  <si>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</si>
  <si>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</si>
  <si>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</si>
  <si>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</si>
  <si>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</si>
  <si>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</si>
  <si>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</si>
  <si>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</si>
  <si>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</si>
  <si>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</si>
  <si>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</si>
  <si>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</si>
  <si>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</si>
  <si>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</si>
  <si>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</si>
  <si>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</si>
  <si>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</si>
  <si>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</si>
  <si>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</si>
  <si>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</si>
  <si>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</si>
  <si>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</si>
  <si>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</si>
  <si>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</si>
  <si>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</si>
  <si>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</si>
  <si>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</si>
  <si>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</si>
  <si>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</si>
  <si>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</si>
  <si>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</si>
  <si>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</si>
  <si>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</si>
  <si>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</si>
  <si>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</si>
  <si>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</si>
  <si>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</si>
  <si>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</si>
  <si>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</si>
  <si>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</si>
  <si>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</si>
  <si>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</si>
  <si>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</si>
  <si>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</si>
  <si>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</si>
  <si>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</si>
  <si>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</si>
  <si>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</si>
  <si>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</si>
  <si>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</si>
  <si>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</si>
  <si>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</si>
  <si>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</si>
  <si>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</si>
  <si>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</si>
  <si>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</si>
  <si>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</si>
  <si>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</si>
  <si>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</si>
  <si>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</si>
  <si>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</si>
  <si>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</si>
  <si>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</si>
  <si>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</si>
  <si>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</si>
  <si>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</si>
  <si>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</si>
  <si>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</si>
  <si>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</si>
  <si>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</si>
  <si>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</si>
  <si>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</si>
  <si>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</si>
  <si>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</si>
  <si>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</si>
  <si>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</si>
  <si>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</si>
  <si>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</si>
  <si>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</si>
  <si>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</si>
  <si>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</si>
  <si>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</si>
  <si>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</si>
  <si>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</si>
  <si>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</si>
  <si>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</si>
  <si>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</si>
  <si>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</si>
  <si>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</si>
  <si>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</si>
  <si>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</si>
  <si>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</si>
  <si>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</si>
  <si>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</si>
  <si>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</si>
  <si>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</si>
  <si>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</si>
  <si>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</si>
  <si>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</si>
  <si>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</si>
  <si>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</si>
  <si>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</si>
  <si>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</si>
  <si>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</si>
  <si>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</si>
  <si>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</si>
  <si>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</si>
  <si>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</si>
  <si>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</si>
  <si>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</si>
  <si>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</si>
  <si>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</si>
  <si>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</si>
  <si>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</si>
  <si>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</si>
  <si>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</si>
  <si>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</si>
  <si>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</si>
  <si>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</si>
  <si>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</si>
  <si>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</si>
  <si>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</si>
  <si>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</si>
  <si>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</si>
  <si>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</si>
  <si>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</si>
  <si>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</si>
  <si>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</si>
  <si>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</si>
  <si>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</si>
  <si>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</si>
  <si>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</si>
  <si>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</si>
  <si>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</si>
  <si>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</si>
  <si>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</si>
  <si>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</si>
  <si>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</si>
  <si>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</si>
  <si>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</si>
  <si>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</si>
  <si>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</si>
  <si>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</si>
  <si>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</si>
  <si>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</si>
  <si>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</si>
  <si>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</si>
  <si>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</si>
  <si>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</si>
  <si>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</si>
  <si>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</si>
  <si>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</si>
  <si>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</si>
  <si>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</si>
  <si>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</si>
  <si>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</si>
  <si>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</si>
  <si>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</si>
  <si>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</si>
  <si>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</si>
  <si>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</si>
  <si>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</si>
  <si>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</si>
  <si>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</si>
  <si>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</si>
  <si>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</si>
  <si>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</si>
  <si>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</si>
  <si>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</si>
  <si>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</si>
  <si>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</si>
  <si>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</si>
  <si>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</si>
  <si>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</si>
  <si>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</si>
  <si>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</si>
  <si>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</si>
  <si>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</si>
  <si>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</si>
  <si>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</si>
  <si>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</si>
  <si>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</si>
  <si>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</si>
  <si>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</si>
  <si>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</si>
  <si>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</si>
  <si>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</si>
  <si>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</si>
  <si>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</si>
  <si>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</si>
  <si>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</si>
  <si>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</si>
  <si>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</si>
  <si>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</si>
  <si>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</si>
  <si>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</si>
  <si>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</si>
  <si>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</si>
  <si>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</si>
  <si>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</si>
  <si>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</si>
  <si>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</si>
  <si>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</si>
  <si>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</si>
  <si>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</si>
  <si>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</si>
  <si>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</si>
  <si>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</si>
  <si>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</si>
  <si>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</si>
  <si>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</si>
  <si>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</si>
  <si>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</si>
  <si>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</si>
  <si>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</si>
  <si>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</si>
  <si>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</si>
  <si>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</si>
  <si>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</si>
  <si>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</si>
  <si>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</si>
  <si>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</si>
  <si>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</si>
  <si>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</si>
  <si>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</si>
  <si>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</si>
  <si>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</si>
  <si>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</si>
  <si>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</si>
  <si>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</si>
  <si>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</si>
  <si>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</si>
  <si>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</si>
  <si>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</si>
  <si>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</si>
  <si>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</si>
  <si>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</si>
  <si>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</si>
  <si>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</si>
  <si>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</si>
  <si>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</si>
  <si>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</si>
  <si>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</si>
  <si>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</si>
  <si>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</si>
  <si>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</si>
  <si>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</si>
  <si>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</si>
  <si>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</si>
  <si>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</si>
  <si>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</si>
  <si>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</si>
  <si>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</si>
  <si>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</si>
  <si>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</si>
  <si>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</si>
  <si>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</si>
  <si>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</si>
  <si>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</si>
  <si>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</si>
  <si>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</si>
  <si>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</si>
  <si>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</si>
  <si>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</si>
  <si>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</si>
  <si>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</si>
  <si>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</si>
  <si>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</si>
  <si>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</si>
  <si>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</si>
  <si>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</si>
  <si>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</si>
  <si>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</si>
  <si>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</si>
  <si>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</si>
  <si>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</si>
  <si>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</si>
  <si>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</si>
  <si>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</si>
  <si>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</si>
  <si>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</si>
  <si>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</si>
  <si>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</si>
  <si>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</si>
  <si>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</si>
  <si>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</si>
  <si>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</si>
  <si>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</si>
  <si>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</si>
  <si>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</si>
  <si>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</si>
  <si>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</si>
  <si>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</si>
  <si>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</si>
  <si>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</si>
  <si>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</si>
  <si>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</si>
  <si>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</si>
  <si>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</si>
  <si>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</si>
  <si>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</si>
  <si>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</si>
  <si>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</si>
  <si>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</si>
  <si>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</si>
  <si>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</si>
  <si>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</si>
  <si>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</si>
  <si>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</si>
  <si>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</si>
  <si>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</si>
  <si>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</si>
  <si>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</si>
  <si>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</si>
  <si>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</si>
  <si>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</si>
  <si>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</si>
  <si>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</si>
  <si>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</si>
  <si>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</si>
  <si>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</si>
  <si>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</si>
  <si>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</si>
  <si>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</si>
  <si>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</si>
  <si>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</si>
  <si>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</si>
  <si>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</si>
  <si>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</si>
  <si>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</si>
  <si>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</si>
  <si>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</si>
  <si>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</si>
  <si>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</si>
  <si>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</si>
  <si>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</si>
  <si>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</si>
  <si>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</si>
  <si>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</si>
  <si>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</si>
  <si>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</si>
  <si>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</si>
  <si>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</si>
  <si>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</si>
  <si>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</si>
  <si>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</si>
  <si>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</si>
  <si>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</si>
  <si>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</si>
  <si>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</si>
  <si>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</si>
  <si>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</si>
  <si>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</si>
  <si>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</si>
  <si>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</si>
  <si>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</si>
  <si>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</si>
  <si>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</si>
  <si>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</si>
  <si>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</si>
  <si>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</si>
  <si>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</si>
  <si>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</si>
  <si>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</si>
  <si>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</si>
  <si>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</si>
  <si>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</si>
  <si>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</si>
  <si>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</si>
  <si>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</si>
  <si>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</si>
  <si>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</si>
  <si>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</si>
  <si>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</si>
  <si>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</si>
  <si>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</si>
  <si>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</si>
  <si>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</si>
  <si>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</si>
  <si>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</si>
  <si>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</si>
  <si>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</si>
  <si>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</si>
  <si>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</si>
  <si>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</si>
  <si>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</si>
  <si>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</si>
  <si>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</si>
  <si>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</si>
  <si>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</si>
  <si>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</si>
  <si>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</si>
  <si>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</si>
  <si>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</si>
  <si>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</si>
  <si>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</si>
  <si>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</si>
  <si>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</si>
  <si>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</si>
  <si>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</si>
  <si>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</si>
  <si>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</si>
  <si>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</si>
  <si>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</si>
  <si>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</si>
  <si>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</si>
  <si>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</si>
  <si>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</si>
  <si>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</si>
  <si>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</si>
  <si>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</si>
  <si>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</si>
  <si>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</si>
  <si>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</si>
  <si>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</si>
  <si>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</si>
  <si>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</si>
  <si>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</si>
  <si>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</si>
  <si>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</si>
  <si>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</si>
  <si>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</si>
  <si>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</si>
  <si>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</si>
  <si>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</si>
  <si>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</si>
  <si>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</si>
  <si>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</si>
  <si>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</si>
  <si>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</si>
  <si>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</si>
  <si>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</si>
  <si>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</si>
  <si>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</si>
  <si>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</si>
  <si>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</si>
  <si>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</si>
  <si>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</si>
  <si>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</si>
  <si>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</si>
  <si>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</si>
  <si>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</si>
  <si>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</si>
  <si>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</si>
  <si>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</si>
  <si>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</si>
  <si>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</si>
  <si>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</si>
  <si>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</si>
  <si>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</si>
  <si>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</si>
  <si>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</si>
  <si>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</si>
  <si>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</si>
  <si>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</si>
  <si>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</si>
  <si>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</si>
  <si>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</si>
  <si>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</si>
  <si>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</si>
  <si>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</si>
  <si>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</si>
  <si>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</si>
  <si>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</si>
  <si>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</si>
  <si>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</si>
  <si>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</si>
  <si>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</si>
  <si>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</si>
  <si>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</si>
  <si>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</si>
  <si>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</si>
  <si>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</si>
  <si>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</si>
  <si>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</si>
  <si>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</si>
  <si>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</si>
  <si>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</si>
  <si>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</si>
  <si>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</si>
  <si>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</si>
  <si>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</si>
  <si>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</si>
  <si>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</si>
  <si>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</si>
  <si>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</si>
  <si>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</si>
  <si>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</si>
  <si>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</si>
  <si>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</si>
  <si>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</si>
  <si>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</si>
  <si>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</si>
  <si>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</si>
  <si>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</si>
  <si>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</si>
  <si>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</si>
  <si>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</si>
  <si>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</si>
  <si>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</si>
  <si>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</si>
  <si>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</si>
  <si>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</si>
  <si>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</si>
  <si>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</si>
  <si>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</si>
  <si>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</si>
  <si>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</si>
  <si>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</si>
  <si>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</si>
  <si>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</si>
  <si>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</si>
  <si>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</si>
  <si>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</si>
  <si>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</si>
  <si>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</si>
  <si>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</si>
  <si>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</si>
  <si>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</si>
  <si>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</si>
  <si>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</si>
  <si>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</si>
  <si>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</si>
  <si>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</si>
  <si>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</si>
  <si>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</si>
  <si>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</si>
  <si>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</si>
  <si>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</si>
  <si>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</si>
  <si>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</si>
  <si>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</si>
  <si>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</si>
  <si>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</si>
  <si>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</si>
  <si>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</si>
  <si>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</si>
  <si>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</si>
  <si>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</si>
  <si>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</si>
  <si>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</si>
  <si>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</si>
  <si>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</si>
  <si>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</si>
  <si>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</si>
  <si>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</si>
  <si>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</si>
  <si>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</si>
  <si>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</si>
  <si>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</si>
  <si>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</si>
  <si>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</si>
  <si>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</si>
  <si>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</si>
  <si>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</si>
  <si>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</si>
  <si>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</si>
  <si>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</si>
  <si>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</si>
  <si>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</si>
  <si>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</si>
  <si>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</si>
  <si>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</si>
  <si>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</si>
  <si>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</si>
  <si>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</si>
  <si>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</si>
  <si>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</si>
  <si>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</si>
  <si>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</si>
  <si>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</si>
  <si>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</si>
  <si>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</si>
  <si>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</si>
  <si>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</si>
  <si>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</si>
  <si>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</si>
  <si>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</si>
  <si>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</si>
  <si>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</si>
  <si>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</si>
  <si>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</si>
  <si>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</si>
  <si>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</si>
  <si>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</si>
  <si>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</si>
  <si>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</si>
  <si>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</si>
  <si>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</si>
  <si>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</si>
  <si>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</si>
  <si>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</si>
  <si>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</si>
  <si>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</si>
  <si>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</si>
  <si>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</si>
  <si>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</si>
  <si>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</si>
  <si>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</si>
  <si>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</si>
  <si>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</si>
  <si>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</si>
  <si>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</si>
  <si>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</si>
  <si>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</si>
  <si>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</si>
  <si>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</si>
  <si>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</si>
  <si>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</si>
  <si>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</si>
  <si>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</si>
  <si>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</si>
  <si>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</si>
  <si>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</si>
  <si>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</si>
  <si>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</si>
  <si>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</si>
  <si>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</si>
  <si>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</si>
  <si>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</si>
  <si>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</si>
  <si>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</si>
  <si>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</si>
  <si>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</si>
  <si>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</si>
  <si>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</si>
  <si>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</si>
  <si>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</si>
  <si>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</si>
  <si>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</si>
  <si>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</si>
  <si>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</si>
  <si>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</si>
  <si>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</si>
  <si>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</si>
  <si>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</si>
  <si>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</si>
  <si>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</si>
  <si>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</si>
  <si>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</si>
  <si>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</si>
  <si>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</si>
  <si>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</si>
  <si>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</si>
  <si>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</si>
  <si>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</si>
  <si>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</si>
  <si>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</si>
  <si>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</si>
  <si>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</si>
  <si>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</si>
  <si>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</si>
  <si>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</si>
  <si>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</si>
  <si>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</si>
  <si>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</si>
  <si>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</si>
  <si>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</si>
  <si>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</si>
  <si>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</si>
  <si>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</si>
  <si>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</si>
  <si>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</si>
  <si>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</si>
  <si>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</si>
  <si>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</si>
  <si>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</si>
  <si>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</si>
  <si>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</si>
  <si>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</si>
  <si>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</si>
  <si>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</si>
  <si>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</si>
  <si>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</si>
  <si>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</si>
  <si>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</si>
  <si>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</si>
  <si>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</si>
  <si>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</si>
  <si>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</si>
  <si>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</si>
  <si>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</si>
  <si>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</si>
  <si>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</si>
  <si>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</si>
  <si>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</si>
  <si>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</si>
  <si>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</si>
  <si>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</si>
  <si>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</si>
  <si>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</si>
  <si>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</si>
  <si>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</si>
  <si>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</si>
  <si>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</si>
  <si>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</si>
  <si>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</si>
  <si>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</si>
  <si>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</si>
  <si>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</si>
  <si>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</si>
  <si>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</si>
  <si>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</si>
  <si>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</si>
  <si>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</si>
  <si>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</si>
  <si>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</si>
  <si>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</si>
  <si>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</si>
  <si>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</si>
  <si>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</si>
  <si>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</si>
  <si>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</si>
  <si>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</si>
  <si>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</si>
  <si>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</si>
  <si>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</si>
  <si>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</si>
  <si>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</si>
  <si>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</si>
  <si>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</si>
  <si>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</si>
  <si>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</si>
  <si>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</si>
  <si>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</si>
  <si>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</si>
  <si>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</si>
  <si>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</si>
  <si>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</si>
  <si>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</si>
  <si>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</si>
  <si>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</si>
  <si>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</si>
  <si>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</si>
  <si>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</si>
  <si>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</si>
  <si>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</si>
  <si>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</si>
  <si>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</si>
  <si>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</si>
  <si>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</si>
  <si>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</si>
  <si>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</si>
  <si>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</si>
  <si>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</si>
  <si>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</si>
  <si>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</si>
  <si>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</si>
  <si>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</si>
  <si>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</si>
  <si>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</si>
  <si>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</si>
  <si>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</si>
  <si>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</si>
  <si>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</si>
  <si>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</si>
  <si>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</si>
  <si>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</si>
  <si>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</si>
  <si>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</si>
  <si>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</si>
  <si>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</si>
  <si>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</si>
  <si>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</si>
  <si>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</si>
  <si>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</si>
  <si>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</si>
  <si>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</si>
  <si>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</si>
  <si>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</si>
  <si>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</si>
  <si>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</si>
  <si>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</si>
  <si>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</si>
  <si>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</si>
  <si>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</si>
  <si>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</si>
  <si>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</si>
  <si>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</si>
  <si>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</si>
  <si>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</si>
  <si>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</si>
  <si>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</si>
  <si>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</si>
  <si>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</si>
  <si>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</si>
  <si>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</si>
  <si>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</si>
  <si>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</si>
  <si>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</si>
  <si>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</si>
  <si>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</si>
  <si>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</si>
  <si>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</si>
  <si>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</si>
  <si>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</si>
  <si>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</si>
  <si>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</si>
  <si>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</si>
  <si>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</si>
  <si>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</si>
  <si>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</si>
  <si>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</si>
  <si>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</si>
  <si>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</si>
  <si>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</si>
  <si>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</si>
  <si>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</si>
  <si>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</si>
  <si>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</si>
  <si>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</si>
  <si>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</si>
  <si>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</si>
  <si>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</si>
  <si>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</si>
  <si>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</si>
  <si>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</si>
  <si>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</si>
  <si>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</si>
  <si>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</si>
  <si>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</si>
  <si>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</si>
  <si>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</si>
  <si>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</si>
  <si>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</si>
  <si>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</si>
  <si>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</si>
  <si>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</si>
  <si>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</si>
  <si>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</si>
  <si>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</si>
  <si>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</si>
  <si>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</si>
  <si>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</si>
  <si>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</si>
  <si>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</si>
  <si>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</si>
  <si>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</si>
  <si>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</si>
  <si>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</si>
  <si>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</si>
  <si>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</si>
  <si>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</si>
  <si>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</si>
  <si>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</si>
  <si>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</si>
  <si>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</si>
  <si>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</si>
  <si>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</si>
  <si>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</si>
  <si>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</si>
  <si>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</si>
  <si>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</si>
  <si>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</si>
  <si>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</si>
  <si>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</si>
  <si>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</si>
  <si>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</si>
  <si>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</si>
  <si>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</si>
  <si>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</si>
  <si>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</si>
  <si>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</si>
  <si>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</si>
  <si>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</si>
  <si>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</si>
  <si>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</si>
  <si>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</si>
  <si>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</si>
  <si>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</si>
  <si>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</si>
  <si>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</si>
  <si>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</si>
  <si>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</si>
  <si>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</si>
  <si>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</si>
  <si>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</si>
  <si>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</si>
  <si>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</si>
  <si>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</si>
  <si>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</si>
  <si>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</si>
  <si>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</si>
  <si>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</si>
  <si>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</si>
  <si>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</si>
  <si>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</si>
  <si>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</si>
  <si>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</si>
  <si>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</si>
  <si>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</si>
  <si>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</si>
  <si>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</si>
  <si>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</si>
  <si>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</si>
  <si>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</si>
  <si>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</si>
  <si>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</si>
  <si>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</si>
  <si>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</si>
  <si>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</si>
  <si>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</si>
  <si>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</si>
  <si>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</si>
  <si>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</si>
  <si>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</si>
  <si>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</si>
  <si>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</si>
  <si>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</si>
  <si>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</si>
  <si>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</si>
  <si>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</si>
  <si>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</si>
  <si>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</si>
  <si>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</si>
  <si>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</si>
  <si>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</si>
  <si>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</si>
  <si>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</si>
  <si>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</si>
  <si>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</si>
  <si>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</si>
  <si>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</si>
  <si>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</si>
  <si>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</si>
  <si>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</si>
  <si>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</si>
  <si>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</si>
  <si>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</si>
  <si>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</si>
  <si>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</si>
  <si>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</si>
  <si>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</si>
  <si>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</si>
  <si>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</si>
  <si>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</si>
  <si>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</si>
  <si>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</si>
  <si>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</si>
  <si>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</si>
  <si>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</si>
  <si>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</si>
  <si>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</si>
  <si>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</si>
  <si>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</si>
  <si>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</si>
  <si>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</si>
  <si>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</si>
  <si>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</si>
  <si>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</si>
  <si>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</si>
  <si>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</si>
  <si>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</si>
  <si>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</si>
  <si>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</si>
  <si>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</si>
  <si>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</si>
  <si>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</si>
  <si>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</si>
  <si>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</si>
  <si>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</si>
  <si>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</si>
  <si>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</si>
  <si>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</si>
  <si>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</si>
  <si>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</si>
  <si>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</si>
  <si>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</si>
  <si>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</si>
  <si>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</si>
  <si>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</si>
  <si>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</si>
  <si>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</si>
  <si>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</si>
  <si>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</si>
  <si>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</si>
  <si>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</si>
  <si>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</si>
  <si>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</si>
  <si>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</si>
  <si>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</si>
  <si>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</si>
  <si>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</si>
  <si>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</si>
  <si>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</si>
  <si>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</si>
  <si>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</si>
  <si>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</si>
  <si>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</si>
  <si>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</si>
  <si>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</si>
  <si>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</si>
  <si>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</si>
  <si>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</si>
  <si>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</si>
  <si>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</si>
  <si>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</si>
  <si>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</si>
  <si>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</si>
  <si>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</si>
  <si>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</si>
  <si>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</si>
  <si>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</si>
  <si>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</si>
  <si>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</si>
  <si>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</si>
  <si>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</si>
  <si>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</si>
  <si>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</si>
  <si>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</si>
  <si>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</si>
  <si>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</si>
  <si>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</si>
  <si>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</si>
  <si>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</si>
  <si>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</si>
  <si>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</si>
  <si>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</si>
  <si>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</si>
  <si>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</si>
  <si>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</si>
  <si>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</si>
  <si>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</si>
  <si>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</si>
  <si>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</si>
  <si>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</si>
  <si>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</si>
  <si>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</si>
  <si>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</si>
  <si>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</si>
  <si>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</si>
  <si>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</si>
  <si>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</si>
  <si>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</si>
  <si>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</si>
  <si>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</si>
  <si>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</si>
  <si>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</si>
  <si>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</si>
  <si>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</si>
  <si>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</si>
  <si>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</si>
  <si>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</si>
  <si>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</si>
  <si>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</si>
  <si>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</si>
  <si>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</si>
  <si>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</si>
  <si>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</si>
  <si>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</si>
  <si>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</si>
  <si>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</si>
  <si>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</si>
  <si>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</si>
  <si>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</si>
  <si>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</si>
  <si>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</si>
  <si>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</si>
  <si>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</si>
  <si>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</si>
  <si>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</si>
  <si>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</si>
  <si>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</si>
  <si>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</si>
  <si>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</si>
  <si>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</si>
  <si>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</si>
  <si>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</si>
  <si>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</si>
  <si>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</si>
  <si>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</si>
  <si>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</si>
  <si>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</si>
  <si>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</si>
  <si>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</si>
  <si>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</si>
  <si>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</si>
  <si>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</si>
  <si>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</si>
  <si>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</si>
  <si>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</si>
  <si>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</si>
  <si>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</si>
  <si>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</si>
  <si>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</si>
  <si>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</si>
  <si>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</si>
  <si>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</si>
  <si>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</si>
  <si>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</si>
  <si>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</si>
  <si>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</si>
  <si>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</si>
  <si>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</si>
  <si>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</si>
  <si>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</si>
  <si>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</si>
  <si>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</si>
  <si>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</si>
  <si>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</si>
  <si>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</si>
  <si>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</si>
  <si>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</si>
  <si>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</si>
  <si>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</si>
  <si>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</si>
  <si>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</si>
  <si>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</si>
  <si>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</si>
  <si>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</si>
  <si>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</si>
  <si>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</si>
  <si>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</si>
  <si>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</si>
  <si>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</si>
  <si>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</si>
  <si>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</si>
  <si>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</si>
  <si>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</si>
  <si>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</si>
  <si>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</si>
  <si>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</si>
  <si>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</si>
  <si>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</si>
  <si>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</si>
  <si>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</si>
  <si>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</si>
  <si>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</si>
  <si>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</si>
  <si>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</si>
  <si>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</si>
  <si>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</si>
  <si>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</si>
  <si>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</si>
  <si>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</si>
  <si>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</si>
  <si>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</si>
  <si>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</si>
  <si>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</si>
  <si>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</si>
  <si>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</si>
  <si>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</si>
  <si>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</si>
  <si>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</si>
  <si>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</si>
  <si>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</si>
  <si>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</si>
  <si>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</si>
  <si>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</si>
  <si>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</si>
  <si>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</si>
  <si>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</si>
  <si>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</si>
  <si>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</si>
  <si>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</si>
  <si>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</si>
  <si>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</si>
  <si>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</si>
  <si>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</si>
  <si>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</si>
  <si>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</si>
  <si>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</si>
  <si>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</si>
  <si>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</si>
  <si>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</si>
  <si>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</si>
  <si>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</si>
  <si>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</si>
  <si>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</si>
  <si>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</si>
  <si>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</si>
  <si>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</si>
  <si>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</si>
  <si>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</si>
  <si>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</si>
  <si>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</si>
  <si>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</si>
  <si>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</si>
  <si>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</si>
  <si>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</si>
  <si>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</si>
  <si>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</si>
  <si>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</si>
  <si>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</si>
  <si>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</si>
  <si>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</si>
  <si>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</si>
  <si>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</si>
  <si>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</si>
  <si>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</si>
  <si>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</si>
  <si>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</si>
  <si>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</si>
  <si>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</si>
  <si>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</si>
  <si>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</si>
  <si>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</si>
  <si>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</si>
  <si>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</si>
  <si>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</si>
  <si>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</si>
  <si>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</si>
  <si>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</si>
  <si>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</si>
  <si>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</si>
  <si>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</si>
  <si>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</si>
  <si>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</si>
  <si>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</si>
  <si>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</si>
  <si>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</si>
  <si>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</si>
  <si>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</si>
  <si>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</si>
  <si>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</si>
  <si>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</si>
  <si>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</si>
  <si>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</si>
  <si>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</si>
  <si>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</si>
  <si>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</si>
  <si>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</si>
  <si>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</si>
  <si>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</si>
  <si>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</si>
  <si>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</si>
  <si>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</si>
  <si>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</si>
  <si>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</si>
  <si>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</si>
  <si>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</si>
  <si>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</si>
  <si>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</si>
  <si>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</si>
  <si>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</si>
  <si>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</si>
  <si>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</si>
  <si>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</si>
  <si>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</si>
  <si>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</si>
  <si>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</si>
  <si>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</si>
  <si>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</si>
  <si>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</si>
  <si>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</si>
  <si>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</si>
  <si>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</si>
  <si>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</si>
  <si>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</si>
  <si>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</si>
  <si>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</si>
  <si>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</si>
  <si>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</si>
  <si>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</si>
  <si>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</si>
  <si>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</si>
  <si>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</si>
  <si>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</si>
  <si>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</si>
  <si>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</si>
  <si>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</si>
  <si>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</si>
  <si>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</si>
  <si>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</si>
  <si>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</si>
  <si>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</si>
  <si>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</si>
  <si>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</si>
  <si>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</si>
  <si>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</si>
  <si>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</si>
  <si>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</si>
  <si>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</si>
  <si>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</si>
  <si>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</si>
  <si>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</si>
  <si>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</si>
  <si>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</si>
  <si>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</si>
  <si>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</si>
  <si>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</si>
  <si>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</si>
  <si>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</si>
  <si>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</si>
  <si>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</si>
  <si>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</si>
  <si>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</si>
  <si>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</si>
  <si>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</si>
  <si>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</si>
  <si>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</si>
  <si>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</si>
  <si>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</si>
  <si>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</si>
  <si>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</si>
  <si>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</si>
  <si>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</si>
  <si>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</si>
  <si>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</si>
  <si>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</si>
  <si>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</si>
  <si>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</si>
  <si>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</si>
  <si>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</si>
  <si>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</si>
  <si>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</si>
  <si>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</si>
  <si>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</si>
  <si>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</si>
  <si>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</si>
  <si>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</si>
  <si>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</si>
  <si>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</si>
  <si>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</si>
  <si>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</si>
  <si>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</si>
  <si>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</si>
  <si>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</si>
  <si>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</si>
  <si>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</si>
  <si>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</si>
  <si>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</si>
  <si>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</si>
  <si>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</si>
  <si>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</si>
  <si>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</si>
  <si>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</si>
  <si>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</si>
  <si>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</si>
  <si>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</si>
  <si>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</si>
  <si>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</si>
  <si>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</si>
  <si>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</si>
  <si>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</si>
  <si>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</si>
  <si>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</si>
  <si>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</si>
  <si>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</si>
  <si>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</si>
  <si>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</si>
  <si>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</si>
  <si>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</si>
  <si>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</si>
  <si>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</si>
  <si>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</si>
  <si>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</si>
  <si>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</si>
  <si>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</si>
  <si>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</si>
  <si>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</si>
  <si>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</si>
  <si>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</si>
  <si>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</si>
  <si>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</si>
  <si>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</si>
  <si>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</si>
  <si>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</si>
  <si>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</si>
  <si>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</si>
  <si>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</si>
  <si>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</si>
  <si>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</si>
  <si>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</si>
  <si>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</si>
  <si>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</si>
  <si>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</si>
  <si>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</si>
  <si>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</si>
  <si>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</si>
  <si>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</si>
  <si>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</si>
  <si>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</si>
  <si>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</si>
  <si>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</si>
  <si>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</si>
  <si>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</si>
  <si>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</si>
  <si>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</si>
  <si>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</si>
  <si>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</si>
  <si>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</si>
  <si>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</si>
  <si>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</si>
  <si>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</si>
  <si>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</si>
  <si>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</si>
  <si>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</si>
  <si>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</si>
  <si>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</si>
  <si>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</si>
  <si>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</si>
  <si>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</si>
  <si>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</si>
  <si>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</si>
  <si>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</si>
  <si>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</si>
  <si>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</si>
  <si>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</si>
  <si>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</si>
  <si>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</si>
  <si>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</si>
  <si>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</si>
  <si>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</si>
  <si>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</si>
  <si>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</si>
  <si>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</si>
  <si>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</si>
  <si>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</si>
  <si>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</si>
  <si>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</si>
  <si>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</si>
  <si>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</si>
  <si>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</si>
  <si>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</si>
  <si>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</si>
  <si>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</si>
  <si>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</si>
  <si>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</si>
  <si>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</si>
  <si>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</si>
  <si>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</si>
  <si>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</si>
  <si>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</si>
  <si>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</si>
  <si>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</si>
  <si>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</si>
  <si>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</si>
  <si>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</si>
  <si>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</si>
  <si>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</si>
  <si>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</si>
  <si>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</si>
  <si>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</si>
  <si>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</si>
  <si>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</si>
  <si>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</si>
  <si>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</si>
  <si>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</si>
  <si>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</si>
  <si>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</si>
  <si>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</si>
  <si>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</si>
  <si>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</si>
  <si>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</si>
  <si>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</si>
  <si>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</si>
  <si>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</si>
  <si>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</si>
  <si>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</si>
  <si>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</si>
  <si>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</si>
  <si>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</si>
  <si>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</si>
  <si>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</si>
  <si>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</si>
  <si>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</si>
  <si>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</si>
  <si>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</si>
  <si>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</si>
  <si>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</si>
  <si>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</si>
  <si>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</si>
  <si>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</si>
  <si>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</si>
  <si>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</si>
  <si>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</si>
  <si>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</si>
  <si>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</si>
  <si>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</si>
  <si>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</si>
  <si>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</si>
  <si>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</si>
  <si>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</si>
  <si>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</si>
  <si>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</si>
  <si>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</si>
  <si>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</si>
  <si>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</si>
  <si>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</si>
  <si>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</si>
  <si>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</si>
  <si>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</si>
  <si>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</si>
  <si>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</si>
  <si>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</si>
  <si>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</si>
  <si>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</si>
  <si>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</si>
  <si>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</si>
  <si>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</si>
  <si>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</si>
  <si>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</si>
  <si>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</si>
  <si>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</si>
  <si>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</si>
  <si>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</si>
  <si>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</si>
  <si>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</si>
  <si>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</si>
  <si>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</si>
  <si>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</si>
  <si>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</si>
  <si>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</si>
  <si>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</si>
  <si>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</si>
  <si>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</si>
  <si>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</si>
  <si>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</si>
  <si>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</si>
  <si>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</si>
  <si>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</si>
  <si>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</si>
  <si>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</si>
  <si>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</si>
  <si>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</si>
  <si>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</si>
  <si>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</si>
  <si>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</si>
  <si>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</si>
  <si>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</si>
  <si>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</si>
  <si>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</si>
  <si>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</si>
  <si>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</si>
  <si>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</si>
  <si>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</si>
  <si>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</si>
  <si>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</si>
  <si>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</si>
  <si>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</si>
  <si>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</si>
  <si>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</si>
  <si>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</si>
  <si>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</si>
  <si>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</si>
  <si>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</si>
  <si>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</si>
  <si>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</si>
  <si>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</si>
  <si>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</si>
  <si>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</si>
  <si>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</si>
  <si>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</si>
  <si>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</si>
  <si>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</si>
  <si>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</si>
  <si>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</si>
  <si>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</si>
  <si>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</si>
  <si>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</si>
  <si>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</si>
  <si>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</si>
  <si>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</si>
  <si>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</si>
  <si>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</si>
  <si>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</si>
  <si>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</si>
  <si>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</si>
  <si>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</si>
  <si>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</si>
  <si>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</si>
  <si>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</si>
  <si>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</si>
  <si>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</si>
  <si>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</si>
  <si>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</si>
  <si>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</si>
  <si>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</si>
  <si>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</si>
  <si>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</si>
  <si>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</si>
  <si>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</si>
  <si>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</si>
  <si>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</si>
  <si>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</si>
  <si>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</si>
  <si>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</si>
  <si>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</si>
  <si>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</si>
  <si>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</si>
  <si>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</si>
  <si>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</si>
  <si>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</si>
  <si>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</si>
  <si>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</si>
  <si>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</si>
  <si>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</si>
  <si>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</si>
  <si>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</si>
  <si>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</si>
  <si>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</si>
  <si>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</si>
  <si>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</si>
  <si>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</si>
  <si>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</si>
  <si>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</si>
  <si>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</si>
  <si>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</si>
  <si>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</si>
  <si>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</si>
  <si>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</si>
  <si>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</si>
  <si>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</si>
  <si>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</si>
  <si>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</si>
  <si>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</si>
  <si>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</si>
  <si>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</si>
  <si>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</si>
  <si>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</si>
  <si>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</si>
  <si>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</si>
  <si>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</si>
  <si>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</si>
  <si>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</si>
  <si>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</si>
  <si>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</si>
  <si>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</si>
  <si>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</si>
  <si>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</si>
  <si>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</si>
  <si>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</si>
  <si>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</si>
  <si>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</si>
  <si>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</si>
  <si>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</si>
  <si>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</si>
  <si>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</si>
  <si>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</si>
  <si>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</si>
  <si>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</si>
  <si>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</si>
  <si>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</si>
  <si>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</si>
  <si>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</si>
  <si>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</si>
  <si>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</si>
  <si>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</si>
  <si>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</si>
  <si>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</si>
  <si>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</si>
  <si>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</si>
  <si>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</si>
  <si>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</si>
  <si>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</si>
  <si>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</si>
  <si>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</si>
  <si>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</si>
  <si>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</si>
  <si>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</si>
  <si>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</si>
  <si>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</si>
  <si>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</si>
  <si>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</si>
  <si>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</si>
  <si>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</si>
  <si>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</si>
  <si>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</si>
  <si>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</si>
  <si>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</si>
  <si>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</si>
  <si>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</si>
  <si>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</si>
  <si>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</si>
  <si>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</si>
  <si>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</si>
  <si>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</si>
  <si>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</si>
  <si>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</si>
  <si>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</si>
  <si>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</si>
  <si>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</si>
  <si>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</si>
  <si>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</si>
  <si>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</si>
  <si>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</si>
  <si>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</si>
  <si>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</si>
  <si>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</si>
  <si>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</si>
  <si>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</si>
  <si>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</si>
  <si>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</si>
  <si>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</si>
  <si>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</si>
  <si>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</si>
  <si>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</si>
  <si>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</si>
  <si>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</si>
  <si>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</si>
  <si>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</si>
  <si>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</si>
  <si>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</si>
  <si>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</si>
  <si>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</si>
  <si>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</si>
  <si>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</si>
  <si>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</si>
  <si>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</si>
  <si>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</si>
  <si>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</si>
  <si>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</si>
  <si>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</si>
  <si>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</si>
  <si>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</si>
  <si>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</si>
  <si>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</si>
  <si>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</si>
  <si>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</si>
  <si>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</si>
  <si>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</si>
  <si>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</si>
  <si>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</si>
  <si>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</si>
  <si>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</si>
  <si>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</si>
  <si>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</si>
  <si>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</si>
  <si>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</si>
  <si>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</si>
  <si>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</si>
  <si>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</si>
  <si>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</si>
  <si>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</si>
  <si>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</si>
  <si>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</si>
  <si>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</si>
  <si>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</si>
  <si>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</si>
  <si>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</si>
  <si>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</si>
  <si>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</si>
  <si>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</si>
  <si>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</si>
  <si>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</si>
  <si>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</si>
  <si>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</si>
  <si>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</si>
  <si>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</si>
  <si>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</si>
  <si>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</si>
  <si>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</si>
  <si>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</si>
  <si>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</si>
  <si>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</si>
  <si>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</si>
  <si>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</si>
  <si>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</si>
  <si>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</si>
  <si>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</si>
  <si>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</si>
  <si>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</si>
  <si>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</si>
  <si>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</si>
  <si>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</si>
  <si>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</si>
  <si>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</si>
  <si>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</si>
  <si>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</si>
  <si>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</si>
  <si>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</si>
  <si>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</si>
  <si>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</si>
  <si>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</si>
  <si>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</si>
  <si>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</si>
  <si>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</si>
  <si>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</si>
  <si>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</si>
  <si>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</si>
  <si>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</si>
  <si>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</si>
  <si>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</si>
  <si>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</si>
  <si>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</si>
  <si>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</si>
  <si>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</si>
  <si>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</si>
  <si>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</si>
  <si>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</si>
  <si>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</si>
  <si>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</si>
  <si>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</si>
  <si>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</si>
  <si>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</si>
  <si>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</si>
  <si>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</si>
  <si>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</si>
  <si>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</si>
  <si>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</si>
  <si>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</si>
  <si>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</si>
  <si>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</si>
  <si>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</si>
  <si>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</si>
  <si>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</si>
  <si>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</si>
  <si>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</si>
  <si>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</si>
  <si>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</si>
  <si>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</si>
  <si>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</si>
  <si>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</si>
  <si>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</si>
  <si>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</si>
  <si>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</si>
  <si>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</si>
  <si>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</si>
  <si>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</si>
  <si>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</si>
  <si>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</si>
  <si>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</si>
  <si>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</si>
  <si>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</si>
  <si>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</si>
  <si>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</si>
  <si>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</si>
  <si>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</si>
  <si>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</si>
  <si>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</si>
  <si>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</si>
  <si>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</si>
  <si>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</si>
  <si>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</si>
  <si>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</si>
  <si>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</si>
  <si>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</si>
  <si>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</si>
  <si>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</si>
  <si>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</si>
  <si>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</si>
  <si>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</si>
  <si>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</si>
  <si>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</si>
  <si>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</si>
  <si>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</si>
  <si>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</si>
  <si>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</si>
  <si>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</si>
  <si>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</si>
  <si>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</si>
  <si>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</si>
  <si>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</si>
  <si>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</si>
  <si>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</si>
  <si>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</si>
  <si>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</si>
  <si>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</si>
  <si>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</si>
  <si>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</si>
  <si>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</si>
  <si>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</si>
  <si>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</si>
  <si>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</si>
  <si>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</si>
  <si>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</si>
  <si>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</si>
  <si>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</si>
  <si>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</si>
  <si>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</si>
  <si>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</si>
  <si>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</si>
  <si>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</si>
  <si>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</si>
  <si>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</si>
  <si>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</si>
  <si>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</si>
  <si>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</si>
  <si>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</si>
  <si>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</si>
  <si>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</si>
  <si>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</si>
  <si>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</si>
  <si>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</si>
  <si>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</si>
  <si>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</si>
  <si>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</si>
  <si>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</si>
  <si>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</si>
  <si>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</si>
  <si>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</si>
  <si>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</si>
  <si>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</si>
  <si>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</si>
  <si>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</si>
  <si>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</si>
  <si>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</si>
  <si>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</si>
  <si>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</si>
  <si>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</si>
  <si>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</si>
  <si>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</si>
  <si>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</si>
  <si>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</si>
  <si>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</si>
  <si>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</si>
  <si>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</si>
  <si>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</si>
  <si>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</si>
  <si>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</si>
  <si>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</si>
  <si>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</si>
  <si>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</si>
  <si>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</si>
  <si>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</si>
  <si>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</si>
  <si>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</si>
  <si>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</si>
  <si>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</si>
  <si>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</si>
  <si>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</si>
  <si>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</si>
  <si>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</si>
  <si>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</si>
  <si>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</si>
  <si>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</si>
  <si>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</si>
  <si>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</si>
  <si>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</si>
  <si>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</si>
  <si>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</si>
  <si>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</si>
  <si>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</si>
  <si>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</si>
  <si>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</si>
  <si>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</si>
  <si>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</si>
  <si>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</si>
  <si>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</si>
  <si>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</si>
  <si>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</si>
  <si>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</si>
  <si>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</si>
  <si>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</si>
  <si>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</si>
  <si>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</si>
  <si>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</si>
  <si>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</si>
  <si>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</si>
  <si>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</si>
  <si>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</si>
  <si>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</si>
  <si>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</si>
  <si>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</si>
  <si>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</si>
  <si>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</si>
  <si>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</si>
  <si>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</si>
  <si>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</si>
  <si>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</si>
  <si>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</si>
  <si>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</si>
  <si>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</si>
  <si>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</si>
  <si>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</si>
  <si>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</si>
  <si>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</si>
  <si>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</si>
  <si>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</si>
  <si>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</si>
  <si>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</si>
  <si>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</si>
  <si>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</si>
  <si>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</si>
  <si>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</si>
  <si>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</si>
  <si>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</si>
  <si>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</si>
  <si>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</si>
  <si>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</si>
  <si>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</si>
  <si>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</si>
  <si>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</si>
  <si>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</si>
  <si>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</si>
  <si>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</si>
  <si>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</si>
  <si>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</si>
  <si>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</si>
  <si>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</si>
  <si>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</si>
  <si>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</si>
  <si>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</si>
  <si>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</si>
  <si>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</si>
  <si>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</si>
  <si>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</si>
  <si>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</si>
  <si>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</si>
  <si>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</si>
  <si>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</si>
  <si>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</si>
  <si>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</si>
  <si>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</si>
  <si>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</si>
  <si>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</si>
  <si>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</si>
  <si>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</si>
  <si>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</si>
  <si>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</si>
  <si>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</si>
  <si>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</si>
  <si>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</si>
  <si>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</si>
  <si>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</si>
  <si>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</si>
  <si>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</si>
  <si>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</si>
  <si>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</si>
  <si>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</si>
  <si>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</si>
  <si>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</si>
  <si>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</si>
  <si>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</si>
  <si>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</si>
  <si>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</si>
  <si>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</si>
  <si>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</si>
  <si>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</si>
  <si>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</si>
  <si>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</si>
  <si>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</si>
  <si>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</si>
  <si>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</si>
  <si>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</si>
  <si>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</si>
  <si>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</si>
  <si>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</si>
  <si>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</si>
  <si>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</si>
  <si>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</si>
  <si>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</si>
  <si>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</si>
  <si>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</si>
  <si>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</si>
  <si>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</si>
  <si>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</si>
  <si>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</si>
  <si>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</si>
  <si>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</si>
  <si>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</si>
  <si>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</si>
  <si>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</si>
  <si>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</si>
  <si>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</si>
  <si>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</si>
  <si>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</si>
  <si>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</si>
  <si>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</si>
  <si>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</si>
  <si>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</si>
  <si>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</si>
  <si>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</si>
  <si>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</si>
  <si>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</si>
  <si>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</si>
  <si>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</si>
  <si>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</si>
  <si>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</si>
  <si>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</si>
  <si>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</si>
  <si>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</si>
  <si>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</si>
  <si>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</si>
  <si>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</si>
  <si>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</si>
  <si>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</si>
  <si>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</si>
  <si>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</si>
  <si>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</si>
  <si>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</si>
  <si>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</si>
  <si>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</si>
  <si>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</si>
  <si>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</si>
  <si>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</si>
  <si>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</si>
  <si>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</si>
  <si>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</si>
  <si>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</si>
  <si>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</si>
  <si>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</si>
  <si>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</si>
  <si>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</si>
  <si>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</si>
  <si>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</si>
  <si>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</si>
  <si>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</si>
  <si>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</si>
  <si>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</si>
  <si>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</si>
  <si>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</si>
  <si>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</si>
  <si>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</si>
  <si>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</si>
  <si>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</si>
  <si>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</si>
  <si>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</si>
  <si>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</si>
  <si>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</si>
  <si>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</si>
  <si>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</si>
  <si>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</si>
  <si>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</si>
  <si>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</si>
  <si>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</si>
  <si>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</si>
  <si>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</si>
  <si>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</si>
  <si>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</si>
  <si>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</si>
  <si>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</si>
  <si>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</si>
  <si>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</si>
  <si>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</si>
  <si>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</si>
  <si>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</si>
  <si>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</si>
  <si>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</si>
  <si>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</si>
  <si>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</si>
  <si>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</si>
  <si>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</si>
  <si>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</si>
  <si>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</si>
  <si>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</si>
  <si>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</si>
  <si>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</si>
  <si>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</si>
  <si>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</si>
  <si>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</si>
  <si>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</si>
  <si>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</si>
  <si>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</si>
  <si>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</si>
  <si>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</si>
  <si>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</si>
  <si>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</si>
  <si>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</si>
  <si>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</si>
  <si>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</si>
  <si>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</si>
  <si>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</si>
  <si>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</si>
  <si>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</si>
  <si>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</si>
  <si>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</si>
  <si>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</si>
  <si>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</si>
  <si>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</si>
  <si>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</si>
  <si>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</si>
  <si>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</si>
  <si>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</si>
  <si>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</si>
  <si>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</si>
  <si>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</si>
  <si>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</si>
  <si>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</si>
  <si>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</si>
  <si>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</si>
  <si>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</si>
  <si>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</si>
  <si>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</si>
  <si>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</si>
  <si>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</si>
  <si>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</si>
  <si>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</si>
  <si>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</si>
  <si>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</si>
  <si>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</si>
  <si>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</si>
  <si>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</si>
  <si>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</si>
  <si>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</si>
  <si>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</si>
  <si>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</si>
  <si>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</si>
  <si>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</si>
  <si>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</si>
  <si>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</si>
  <si>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</si>
  <si>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</si>
  <si>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</si>
  <si>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</si>
  <si>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</si>
  <si>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</si>
  <si>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</si>
  <si>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</si>
  <si>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</si>
  <si>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</si>
  <si>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</si>
  <si>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</si>
  <si>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</si>
  <si>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</si>
  <si>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</si>
  <si>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</si>
  <si>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</si>
  <si>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</si>
  <si>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</si>
  <si>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</si>
  <si>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</si>
  <si>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</si>
  <si>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</si>
  <si>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</si>
  <si>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</si>
  <si>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</si>
  <si>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</si>
  <si>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</si>
  <si>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</si>
  <si>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</si>
  <si>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</si>
  <si>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</si>
  <si>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</si>
  <si>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</si>
  <si>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</si>
  <si>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</si>
  <si>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</si>
  <si>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</si>
  <si>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</si>
  <si>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</si>
  <si>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</si>
  <si>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</si>
  <si>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</si>
  <si>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</si>
  <si>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</si>
  <si>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</si>
  <si>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</si>
  <si>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</si>
  <si>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</si>
  <si>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</si>
  <si>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</si>
  <si>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</si>
  <si>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</si>
  <si>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</si>
  <si>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</si>
  <si>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</si>
  <si>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</si>
  <si>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</si>
  <si>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</si>
  <si>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</si>
  <si>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</si>
  <si>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</si>
  <si>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</si>
  <si>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</si>
  <si>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</si>
  <si>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</si>
  <si>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</si>
  <si>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</si>
  <si>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</si>
  <si>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</si>
  <si>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</si>
  <si>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</si>
  <si>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</si>
  <si>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</si>
  <si>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</si>
  <si>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</si>
  <si>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</si>
  <si>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</si>
  <si>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</si>
  <si>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</si>
  <si>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</si>
  <si>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</si>
  <si>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</si>
  <si>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</si>
  <si>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</si>
  <si>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</si>
  <si>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</si>
  <si>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</si>
  <si>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</si>
  <si>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</si>
  <si>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</si>
  <si>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</si>
  <si>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</si>
  <si>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</si>
  <si>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</si>
  <si>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</si>
  <si>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</si>
  <si>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</si>
  <si>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</si>
  <si>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</si>
  <si>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</si>
  <si>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</si>
  <si>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</si>
  <si>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</si>
  <si>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</si>
  <si>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</si>
  <si>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</si>
  <si>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</si>
  <si>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</si>
  <si>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</si>
  <si>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</si>
  <si>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</si>
  <si>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</si>
  <si>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</si>
  <si>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</si>
  <si>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</si>
  <si>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</si>
  <si>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</si>
  <si>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</si>
  <si>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</si>
  <si>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</si>
  <si>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</si>
  <si>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</si>
  <si>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</si>
  <si>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</si>
  <si>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</si>
  <si>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</si>
  <si>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</si>
  <si>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</si>
  <si>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</si>
  <si>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</si>
  <si>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</si>
  <si>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</si>
  <si>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</si>
  <si>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</si>
  <si>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</si>
  <si>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</si>
  <si>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</si>
  <si>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</si>
  <si>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</si>
  <si>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</si>
  <si>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</si>
  <si>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</si>
  <si>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</si>
  <si>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</si>
  <si>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</si>
  <si>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</si>
  <si>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</si>
  <si>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</si>
  <si>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</si>
  <si>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</si>
  <si>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</si>
  <si>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</si>
  <si>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</si>
  <si>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</si>
  <si>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</si>
  <si>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</si>
  <si>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</si>
  <si>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</si>
  <si>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</si>
  <si>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</si>
  <si>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</si>
  <si>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</si>
  <si>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</si>
  <si>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</si>
  <si>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</si>
  <si>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</si>
  <si>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</si>
  <si>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</si>
  <si>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</si>
  <si>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</si>
  <si>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</si>
  <si>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</si>
  <si>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</si>
  <si>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</si>
  <si>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</si>
  <si>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</si>
  <si>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</si>
  <si>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</si>
  <si>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</si>
  <si>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</si>
  <si>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</si>
  <si>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</si>
  <si>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</si>
  <si>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</si>
  <si>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</si>
  <si>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</si>
  <si>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</si>
  <si>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</si>
  <si>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</si>
  <si>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</si>
  <si>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</si>
  <si>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</si>
  <si>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</si>
  <si>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</si>
  <si>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</si>
  <si>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</si>
  <si>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</si>
  <si>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</si>
  <si>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</si>
  <si>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</si>
  <si>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</si>
  <si>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</si>
  <si>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</si>
  <si>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</si>
  <si>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</si>
  <si>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</si>
  <si>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</si>
  <si>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</si>
  <si>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</si>
  <si>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</si>
  <si>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</si>
  <si>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</si>
  <si>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</si>
  <si>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</si>
  <si>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</si>
  <si>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</si>
  <si>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</si>
  <si>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</si>
  <si>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</si>
  <si>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</si>
  <si>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</si>
  <si>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</si>
  <si>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</si>
  <si>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</si>
  <si>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</si>
  <si>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</si>
  <si>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</si>
  <si>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</si>
  <si>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</si>
  <si>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</si>
  <si>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</si>
  <si>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</si>
  <si>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</si>
  <si>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</si>
  <si>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</si>
  <si>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</si>
  <si>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</si>
  <si>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</si>
  <si>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</si>
  <si>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</si>
  <si>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</si>
  <si>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</si>
  <si>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</si>
  <si>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</si>
  <si>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</si>
  <si>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</si>
  <si>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</si>
  <si>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</si>
  <si>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</si>
  <si>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</si>
  <si>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</si>
  <si>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</si>
  <si>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</si>
  <si>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</si>
  <si>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</si>
  <si>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</si>
  <si>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</si>
  <si>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</si>
  <si>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</si>
  <si>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</si>
  <si>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</si>
  <si>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</si>
  <si>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</si>
  <si>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</si>
  <si>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</si>
  <si>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</si>
  <si>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</si>
  <si>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</si>
  <si>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</si>
  <si>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</si>
  <si>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</si>
  <si>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</si>
  <si>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</si>
  <si>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</si>
  <si>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</si>
  <si>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</si>
  <si>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</si>
  <si>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</si>
  <si>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</si>
  <si>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</si>
  <si>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</si>
  <si>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</si>
  <si>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</si>
  <si>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</si>
  <si>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</si>
  <si>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</si>
  <si>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</si>
  <si>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</si>
  <si>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</si>
  <si>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</si>
  <si>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</si>
  <si>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</si>
  <si>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</si>
  <si>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</si>
  <si>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</si>
  <si>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</si>
  <si>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</si>
  <si>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</si>
  <si>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</si>
  <si>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</si>
  <si>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</si>
  <si>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</si>
  <si>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</si>
  <si>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</si>
  <si>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</si>
  <si>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</si>
  <si>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</si>
  <si>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</si>
  <si>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</si>
  <si>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</si>
  <si>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</si>
  <si>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</si>
  <si>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</si>
  <si>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</si>
  <si>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</si>
  <si>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</si>
  <si>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</si>
  <si>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</si>
  <si>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</si>
  <si>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</si>
  <si>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</si>
  <si>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</si>
  <si>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</si>
  <si>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</si>
  <si>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</si>
  <si>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</si>
  <si>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</si>
  <si>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</si>
  <si>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</si>
  <si>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</si>
  <si>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</si>
  <si>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</si>
  <si>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</si>
  <si>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</si>
  <si>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</si>
  <si>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</si>
  <si>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</si>
  <si>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</si>
  <si>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</si>
  <si>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</si>
  <si>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</si>
  <si>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</si>
  <si>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</si>
  <si>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</si>
  <si>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</si>
  <si>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</si>
  <si>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</si>
  <si>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</si>
  <si>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</si>
  <si>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</si>
  <si>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</si>
  <si>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</si>
  <si>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</si>
  <si>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</si>
  <si>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</si>
  <si>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</si>
  <si>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</si>
  <si>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</si>
  <si>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</si>
  <si>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</si>
  <si>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</si>
  <si>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</si>
  <si>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</si>
  <si>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</si>
  <si>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</si>
  <si>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</si>
  <si>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</si>
  <si>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</si>
  <si>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</si>
  <si>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</si>
  <si>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</si>
  <si>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</si>
  <si>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</si>
  <si>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</si>
  <si>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</si>
  <si>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</si>
  <si>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</si>
  <si>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</si>
  <si>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</si>
  <si>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</si>
  <si>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</si>
  <si>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</si>
  <si>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</si>
  <si>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</si>
  <si>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</si>
  <si>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</si>
  <si>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</si>
  <si>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</si>
  <si>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</si>
  <si>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</si>
  <si>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</si>
  <si>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</si>
  <si>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</si>
  <si>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</si>
  <si>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</si>
  <si>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</si>
  <si>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</si>
  <si>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</si>
  <si>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</si>
  <si>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</si>
  <si>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</si>
  <si>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</si>
  <si>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</si>
  <si>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</si>
  <si>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</si>
  <si>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</si>
  <si>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</si>
  <si>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</si>
  <si>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</si>
  <si>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</si>
  <si>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</si>
  <si>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</si>
  <si>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</si>
  <si>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</si>
  <si>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</si>
  <si>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</si>
  <si>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</si>
  <si>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</si>
  <si>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</si>
  <si>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</si>
  <si>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</si>
  <si>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</si>
  <si>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</si>
  <si>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</si>
  <si>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</si>
  <si>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</si>
  <si>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</si>
  <si>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</si>
  <si>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</si>
  <si>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</si>
  <si>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</si>
  <si>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</si>
  <si>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</si>
  <si>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</si>
  <si>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</si>
  <si>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</si>
  <si>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</si>
  <si>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</si>
  <si>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</si>
  <si>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</si>
  <si>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</si>
  <si>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</si>
  <si>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</si>
  <si>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</si>
  <si>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</si>
  <si>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</si>
  <si>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</si>
  <si>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</si>
  <si>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</si>
  <si>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</si>
  <si>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</si>
  <si>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</si>
  <si>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</si>
  <si>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</si>
  <si>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</si>
  <si>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</si>
  <si>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</si>
  <si>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</si>
  <si>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</si>
  <si>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</si>
  <si>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</si>
  <si>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</si>
  <si>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</si>
  <si>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</si>
  <si>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</si>
  <si>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</si>
  <si>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</si>
  <si>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</si>
  <si>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</si>
  <si>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</si>
  <si>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</si>
  <si>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</si>
  <si>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</si>
  <si>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</si>
  <si>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</si>
  <si>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</si>
  <si>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</si>
  <si>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</si>
  <si>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</si>
  <si>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</si>
  <si>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</si>
  <si>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</si>
  <si>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</si>
  <si>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</si>
  <si>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</si>
  <si>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</si>
  <si>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</si>
  <si>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</si>
  <si>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</si>
  <si>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</si>
  <si>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</si>
  <si>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</si>
  <si>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</si>
  <si>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</si>
  <si>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</si>
  <si>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</si>
  <si>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</si>
  <si>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</si>
  <si>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</si>
  <si>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</si>
  <si>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</si>
  <si>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</si>
  <si>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</si>
  <si>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</si>
  <si>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</si>
  <si>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</si>
  <si>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</si>
  <si>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</si>
  <si>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</si>
  <si>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</si>
  <si>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</si>
  <si>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</si>
  <si>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</si>
  <si>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</si>
  <si>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</si>
  <si>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</si>
  <si>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</si>
  <si>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</si>
  <si>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</si>
  <si>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</si>
  <si>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</si>
  <si>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</si>
  <si>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</si>
  <si>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</si>
  <si>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</si>
  <si>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</si>
  <si>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</si>
  <si>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</si>
  <si>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</si>
  <si>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</si>
  <si>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</si>
  <si>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</si>
  <si>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</si>
  <si>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</si>
  <si>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</si>
  <si>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</si>
  <si>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</si>
  <si>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</si>
  <si>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</si>
  <si>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</si>
  <si>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</si>
  <si>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</si>
  <si>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</si>
  <si>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</si>
  <si>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</si>
  <si>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</si>
  <si>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</si>
  <si>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</si>
  <si>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</si>
  <si>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</si>
  <si>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</si>
  <si>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</si>
  <si>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</si>
  <si>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</si>
  <si>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</si>
  <si>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</si>
  <si>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</si>
  <si>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</si>
  <si>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</si>
  <si>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</si>
  <si>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</si>
  <si>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</si>
  <si>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</si>
  <si>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</si>
  <si>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</si>
  <si>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</si>
  <si>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</si>
  <si>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</si>
  <si>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</si>
  <si>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</si>
  <si>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</si>
  <si>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</si>
  <si>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</si>
  <si>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</si>
  <si>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</si>
  <si>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</si>
  <si>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</si>
  <si>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</si>
  <si>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</si>
  <si>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</si>
  <si>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</si>
  <si>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</si>
  <si>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</si>
  <si>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</si>
  <si>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</si>
  <si>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</si>
  <si>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</si>
  <si>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</si>
  <si>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</si>
  <si>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</si>
  <si>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</si>
  <si>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</si>
  <si>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</si>
  <si>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</si>
  <si>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</si>
  <si>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</si>
  <si>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</si>
  <si>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</si>
  <si>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</si>
  <si>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</si>
  <si>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</si>
  <si>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</si>
  <si>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</si>
  <si>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</si>
  <si>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</si>
  <si>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</si>
  <si>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</si>
  <si>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</si>
  <si>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</si>
  <si>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</si>
  <si>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</si>
  <si>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</si>
  <si>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</si>
  <si>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</si>
  <si>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</si>
  <si>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</si>
  <si>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</si>
  <si>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</si>
  <si>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</si>
  <si>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</si>
  <si>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</si>
  <si>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</si>
  <si>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</si>
  <si>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</si>
  <si>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</si>
  <si>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</si>
  <si>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</si>
  <si>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</si>
  <si>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</si>
  <si>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</si>
  <si>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</si>
  <si>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</si>
  <si>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</si>
  <si>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</si>
  <si>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</si>
  <si>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</si>
  <si>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</si>
  <si>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</si>
  <si>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</si>
  <si>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</si>
  <si>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</si>
  <si>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</si>
  <si>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</si>
  <si>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</si>
  <si>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</si>
  <si>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</si>
  <si>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</si>
  <si>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</si>
  <si>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</si>
  <si>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</si>
  <si>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</si>
  <si>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</si>
  <si>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</si>
  <si>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</si>
  <si>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</si>
  <si>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</si>
  <si>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</si>
  <si>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</si>
  <si>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</si>
  <si>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</si>
  <si>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</si>
  <si>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</si>
  <si>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</si>
  <si>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</si>
  <si>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</si>
  <si>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</si>
  <si>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</si>
  <si>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</si>
  <si>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</si>
  <si>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</si>
  <si>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</si>
  <si>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</si>
  <si>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</si>
  <si>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</si>
  <si>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</si>
  <si>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</si>
  <si>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</si>
  <si>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</si>
  <si>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</si>
  <si>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</si>
  <si>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</si>
  <si>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</si>
  <si>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</si>
  <si>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</si>
  <si>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</si>
  <si>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</si>
  <si>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</si>
  <si>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</si>
  <si>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</si>
  <si>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</si>
  <si>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</si>
  <si>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</si>
  <si>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</si>
  <si>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</si>
  <si>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</si>
  <si>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</si>
  <si>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</si>
  <si>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</si>
  <si>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</si>
  <si>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</si>
  <si>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</si>
  <si>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</si>
  <si>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</si>
  <si>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</si>
  <si>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</si>
  <si>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</si>
  <si>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</si>
  <si>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</si>
  <si>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</si>
  <si>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</si>
  <si>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</si>
  <si>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</si>
  <si>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</si>
  <si>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</si>
  <si>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</si>
  <si>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</si>
  <si>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</si>
  <si>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</si>
  <si>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</si>
  <si>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</si>
  <si>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</si>
  <si>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</si>
  <si>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</si>
  <si>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</si>
  <si>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</si>
  <si>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</si>
  <si>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</si>
  <si>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</si>
  <si>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</si>
  <si>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</si>
  <si>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</si>
  <si>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</si>
  <si>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</si>
  <si>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</si>
  <si>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</si>
  <si>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</si>
  <si>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</si>
  <si>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</si>
  <si>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</si>
  <si>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</si>
  <si>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</si>
  <si>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</si>
  <si>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</si>
  <si>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</si>
  <si>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</si>
  <si>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</si>
  <si>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</si>
  <si>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</si>
  <si>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</si>
  <si>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</si>
  <si>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</si>
  <si>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</si>
  <si>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</si>
  <si>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</si>
  <si>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</si>
  <si>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</si>
  <si>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</si>
  <si>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</si>
  <si>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</si>
  <si>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</si>
  <si>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</si>
  <si>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</si>
  <si>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</si>
  <si>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</si>
  <si>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</si>
  <si>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</si>
  <si>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</si>
  <si>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</si>
  <si>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</si>
  <si>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</si>
  <si>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</si>
  <si>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</si>
  <si>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</si>
  <si>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</si>
  <si>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</si>
  <si>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</si>
  <si>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</si>
  <si>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</si>
  <si>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</si>
  <si>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</si>
  <si>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</si>
  <si>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</si>
  <si>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</si>
  <si>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</si>
  <si>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</si>
  <si>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</si>
  <si>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</si>
  <si>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</si>
  <si>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</si>
  <si>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</si>
  <si>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</si>
  <si>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</si>
  <si>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</si>
  <si>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</si>
  <si>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</si>
  <si>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</si>
  <si>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</si>
  <si>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</si>
  <si>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</si>
  <si>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</si>
  <si>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</si>
  <si>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</si>
  <si>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</si>
  <si>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</si>
  <si>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</si>
  <si>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</si>
  <si>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</si>
  <si>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</si>
  <si>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</si>
  <si>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</si>
  <si>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</si>
  <si>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</si>
  <si>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</si>
  <si>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</si>
  <si>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</si>
  <si>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</si>
  <si>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</si>
  <si>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</si>
  <si>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</si>
  <si>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</si>
  <si>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</si>
  <si>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</si>
  <si>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</si>
  <si>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</si>
  <si>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</si>
  <si>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</si>
  <si>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</si>
  <si>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</si>
  <si>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</si>
  <si>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</si>
  <si>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</si>
  <si>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</si>
  <si>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</si>
  <si>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</si>
  <si>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</si>
  <si>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</si>
  <si>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</si>
  <si>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</si>
  <si>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</si>
  <si>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</si>
  <si>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</si>
  <si>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</si>
  <si>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</si>
  <si>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</si>
  <si>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</si>
  <si>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</si>
  <si>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</si>
  <si>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</si>
  <si>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</si>
  <si>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</si>
  <si>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</si>
  <si>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</si>
  <si>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</si>
  <si>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</si>
  <si>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</si>
  <si>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</si>
  <si>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</si>
  <si>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</si>
  <si>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</si>
  <si>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</si>
  <si>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</si>
  <si>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</si>
  <si>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</si>
  <si>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</si>
  <si>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</si>
  <si>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</si>
  <si>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</si>
  <si>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</si>
  <si>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</si>
  <si>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</si>
  <si>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</si>
  <si>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</si>
  <si>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</si>
  <si>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</si>
  <si>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</si>
  <si>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</si>
  <si>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</si>
  <si>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</si>
  <si>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</si>
  <si>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</si>
  <si>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</si>
  <si>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</si>
  <si>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</si>
  <si>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</si>
  <si>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</si>
  <si>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</si>
  <si>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</si>
  <si>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</si>
  <si>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</si>
  <si>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</si>
  <si>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</si>
  <si>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</si>
  <si>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</si>
  <si>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</si>
  <si>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</si>
  <si>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</si>
  <si>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</si>
  <si>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</si>
  <si>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</si>
  <si>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</si>
  <si>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</si>
  <si>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</si>
  <si>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</si>
  <si>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</si>
  <si>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</si>
  <si>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</si>
  <si>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</si>
  <si>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</si>
  <si>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</si>
  <si>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</si>
  <si>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</si>
  <si>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</si>
  <si>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</si>
  <si>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</si>
  <si>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</si>
  <si>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</si>
  <si>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</si>
  <si>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</si>
  <si>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</si>
  <si>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</si>
  <si>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</si>
  <si>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</si>
  <si>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</si>
  <si>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</si>
  <si>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</si>
  <si>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</si>
  <si>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</si>
  <si>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</si>
  <si>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</si>
  <si>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</si>
  <si>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</si>
  <si>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</si>
  <si>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</si>
  <si>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</si>
  <si>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</si>
  <si>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</si>
  <si>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</si>
  <si>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</si>
  <si>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</si>
  <si>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</si>
  <si>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</si>
  <si>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</si>
  <si>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</si>
  <si>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</si>
  <si>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</si>
  <si>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</si>
  <si>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</si>
  <si>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</si>
  <si>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</si>
  <si>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</si>
  <si>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</si>
  <si>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</si>
  <si>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</si>
  <si>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</si>
  <si>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</si>
  <si>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</si>
  <si>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</si>
  <si>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</si>
  <si>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</si>
  <si>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</si>
  <si>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</si>
  <si>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</si>
  <si>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</si>
  <si>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</si>
  <si>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</si>
  <si>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</si>
  <si>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</si>
  <si>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</si>
  <si>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</si>
  <si>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</si>
  <si>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</si>
  <si>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</si>
  <si>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</si>
  <si>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</si>
  <si>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</si>
  <si>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</si>
  <si>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</si>
  <si>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</si>
  <si>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</si>
  <si>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</si>
  <si>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</si>
  <si>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</si>
  <si>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</si>
  <si>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</si>
  <si>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</si>
  <si>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</si>
  <si>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</si>
  <si>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</si>
  <si>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</si>
  <si>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</si>
  <si>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</si>
  <si>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</si>
  <si>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</si>
  <si>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</si>
  <si>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</si>
  <si>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</si>
  <si>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</si>
  <si>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</si>
  <si>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</si>
  <si>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</si>
  <si>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</si>
  <si>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</si>
  <si>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</si>
  <si>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</si>
  <si>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</si>
  <si>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</si>
  <si>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</si>
  <si>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</si>
  <si>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</si>
  <si>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</si>
  <si>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</si>
  <si>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</si>
  <si>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</si>
  <si>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</si>
  <si>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</si>
  <si>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</si>
  <si>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</si>
  <si>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</si>
  <si>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</si>
  <si>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</si>
  <si>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</si>
  <si>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</si>
  <si>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</si>
  <si>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</si>
  <si>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</si>
  <si>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</si>
  <si>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</si>
  <si>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</si>
  <si>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</si>
  <si>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</si>
  <si>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</si>
  <si>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</si>
  <si>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</si>
  <si>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</si>
  <si>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</si>
  <si>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</si>
  <si>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</si>
  <si>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</si>
  <si>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</si>
  <si>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</si>
  <si>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</si>
  <si>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</si>
  <si>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</si>
  <si>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</si>
  <si>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</si>
  <si>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</si>
  <si>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</si>
  <si>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</si>
  <si>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</si>
  <si>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</si>
  <si>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</si>
  <si>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</si>
  <si>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</si>
  <si>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</si>
  <si>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</si>
  <si>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</si>
  <si>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</si>
  <si>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</si>
  <si>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</si>
  <si>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</si>
  <si>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</si>
  <si>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</si>
  <si>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</si>
  <si>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</si>
  <si>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</si>
  <si>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</si>
  <si>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</si>
  <si>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</si>
  <si>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</si>
  <si>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</si>
  <si>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</si>
  <si>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</si>
  <si>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</si>
  <si>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</si>
  <si>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</si>
  <si>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</si>
  <si>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</si>
  <si>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</si>
  <si>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</si>
  <si>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</si>
  <si>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</si>
  <si>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</si>
  <si>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</si>
  <si>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</si>
  <si>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</si>
  <si>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</si>
  <si>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</si>
  <si>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</si>
  <si>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</si>
  <si>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</si>
  <si>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</si>
  <si>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</si>
  <si>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</si>
  <si>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</si>
  <si>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</si>
  <si>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</si>
  <si>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</si>
  <si>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</si>
  <si>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</si>
  <si>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</si>
  <si>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</si>
  <si>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</si>
  <si>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</si>
  <si>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</si>
  <si>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</si>
  <si>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</si>
  <si>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</si>
  <si>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</si>
  <si>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</si>
  <si>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</si>
  <si>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</si>
  <si>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</si>
  <si>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</si>
  <si>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</si>
  <si>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</si>
  <si>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</si>
  <si>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</si>
  <si>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</si>
  <si>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</si>
  <si>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</si>
  <si>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</si>
  <si>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</si>
  <si>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</si>
  <si>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</si>
  <si>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</si>
  <si>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</si>
  <si>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</si>
  <si>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</si>
  <si>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</si>
  <si>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</si>
  <si>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</si>
  <si>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</si>
  <si>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</si>
  <si>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</si>
  <si>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</si>
  <si>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</si>
  <si>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</si>
  <si>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</si>
  <si>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</si>
  <si>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</si>
  <si>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</si>
  <si>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</si>
  <si>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</si>
  <si>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</si>
  <si>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</si>
  <si>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</si>
  <si>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</si>
  <si>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</si>
  <si>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</si>
  <si>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</si>
  <si>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</si>
  <si>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</si>
  <si>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</si>
  <si>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</si>
  <si>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</si>
  <si>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</si>
  <si>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</si>
  <si>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</si>
  <si>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</si>
  <si>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</si>
  <si>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</si>
  <si>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</si>
  <si>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</si>
  <si>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</si>
  <si>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</si>
  <si>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</si>
  <si>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</si>
  <si>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</si>
  <si>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</si>
  <si>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</si>
  <si>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</si>
  <si>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</si>
  <si>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</si>
  <si>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</si>
  <si>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</si>
  <si>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</si>
  <si>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</si>
  <si>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</si>
  <si>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</si>
  <si>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</si>
  <si>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</si>
  <si>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</si>
  <si>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</si>
  <si>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</si>
  <si>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</si>
  <si>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</si>
  <si>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</si>
  <si>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</si>
  <si>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</si>
  <si>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</si>
  <si>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</si>
  <si>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</si>
  <si>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</si>
  <si>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</si>
  <si>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</si>
  <si>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</si>
  <si>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</si>
  <si>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</si>
  <si>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</si>
  <si>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</si>
  <si>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</si>
  <si>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</si>
  <si>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</si>
  <si>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</si>
  <si>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</si>
  <si>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</si>
  <si>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</si>
  <si>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</si>
  <si>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</si>
  <si>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</si>
  <si>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</si>
  <si>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</si>
  <si>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</si>
  <si>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</si>
  <si>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</si>
  <si>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</si>
  <si>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</si>
  <si>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</si>
  <si>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</si>
  <si>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</si>
  <si>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</si>
  <si>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</si>
  <si>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</si>
  <si>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</si>
  <si>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</si>
  <si>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</si>
  <si>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</si>
  <si>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</si>
  <si>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</si>
  <si>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</si>
  <si>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</si>
  <si>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</si>
  <si>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</si>
  <si>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</si>
  <si>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</si>
  <si>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</si>
  <si>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</si>
  <si>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</si>
  <si>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</si>
  <si>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</si>
  <si>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</si>
  <si>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</si>
  <si>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</si>
  <si>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</si>
  <si>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</si>
  <si>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</si>
  <si>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</si>
  <si>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</si>
  <si>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</si>
  <si>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</si>
  <si>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</si>
  <si>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</si>
  <si>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</si>
  <si>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</si>
  <si>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</si>
  <si>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</si>
  <si>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</si>
  <si>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</si>
  <si>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</si>
  <si>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</si>
  <si>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</si>
  <si>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</si>
  <si>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</si>
  <si>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</si>
  <si>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</si>
  <si>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</si>
  <si>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</si>
  <si>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</si>
  <si>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</si>
  <si>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</si>
  <si>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</si>
  <si>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</si>
  <si>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</si>
  <si>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</si>
  <si>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</si>
  <si>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</si>
  <si>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</si>
  <si>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</si>
  <si>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</si>
  <si>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</si>
  <si>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</si>
  <si>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</si>
  <si>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</si>
  <si>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</si>
  <si>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</si>
  <si>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</si>
  <si>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</si>
  <si>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</si>
  <si>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</si>
  <si>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</si>
  <si>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</si>
  <si>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</si>
  <si>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</si>
  <si>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</si>
  <si>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</si>
  <si>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</si>
  <si>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</si>
  <si>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</si>
  <si>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</si>
  <si>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</si>
  <si>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</si>
  <si>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</si>
  <si>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</si>
  <si>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</si>
  <si>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</si>
  <si>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</si>
  <si>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</si>
  <si>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</si>
  <si>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</si>
  <si>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</si>
  <si>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</si>
  <si>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</si>
  <si>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</si>
  <si>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</si>
  <si>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</si>
  <si>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</si>
  <si>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</si>
  <si>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</si>
  <si>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</si>
  <si>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</si>
  <si>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</si>
  <si>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</si>
  <si>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</si>
  <si>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</si>
  <si>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</si>
  <si>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</si>
  <si>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</si>
  <si>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</si>
  <si>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</si>
  <si>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</si>
  <si>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</si>
  <si>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</si>
  <si>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</si>
  <si>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</si>
  <si>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</si>
  <si>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</si>
  <si>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</si>
  <si>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</si>
  <si>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</si>
  <si>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</si>
  <si>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</si>
  <si>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</si>
  <si>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</si>
  <si>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</si>
  <si>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</si>
  <si>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</si>
  <si>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</si>
  <si>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</si>
  <si>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</si>
  <si>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</si>
  <si>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</si>
  <si>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</si>
  <si>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</si>
  <si>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</si>
  <si>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</si>
  <si>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</si>
  <si>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</si>
  <si>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</si>
  <si>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</si>
  <si>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</si>
  <si>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</si>
  <si>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</si>
  <si>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</si>
  <si>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</si>
  <si>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</si>
  <si>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</si>
  <si>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</si>
  <si>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</si>
  <si>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</si>
  <si>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</si>
  <si>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</si>
  <si>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</si>
  <si>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</si>
  <si>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</si>
  <si>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</si>
  <si>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</si>
  <si>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</si>
  <si>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</si>
  <si>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</si>
  <si>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</si>
  <si>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</si>
  <si>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</si>
  <si>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</si>
  <si>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</si>
  <si>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</si>
  <si>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</si>
  <si>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</si>
  <si>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</si>
  <si>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</si>
  <si>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</si>
  <si>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</si>
  <si>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</si>
  <si>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</si>
  <si>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</si>
  <si>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</si>
  <si>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</si>
  <si>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</si>
  <si>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</si>
  <si>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</si>
  <si>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</si>
  <si>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</si>
  <si>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</si>
  <si>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</si>
  <si>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</si>
  <si>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</si>
  <si>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</si>
  <si>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</si>
  <si>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</si>
  <si>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</si>
  <si>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</si>
  <si>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</si>
  <si>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</si>
  <si>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</si>
  <si>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</si>
  <si>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</si>
  <si>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</si>
  <si>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</si>
  <si>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</si>
  <si>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</si>
  <si>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</si>
  <si>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</si>
  <si>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</si>
  <si>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</si>
  <si>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</si>
  <si>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</si>
  <si>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</si>
  <si>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</si>
  <si>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</si>
  <si>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</si>
  <si>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</si>
  <si>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</si>
  <si>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</si>
  <si>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</si>
  <si>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</si>
  <si>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</si>
  <si>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</si>
  <si>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</si>
  <si>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</si>
  <si>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</si>
  <si>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</si>
  <si>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</si>
  <si>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</si>
  <si>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</si>
  <si>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</si>
  <si>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</si>
  <si>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</si>
  <si>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</si>
  <si>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</si>
  <si>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</si>
  <si>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</si>
  <si>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</si>
  <si>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</si>
  <si>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</si>
  <si>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</si>
  <si>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</si>
  <si>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</si>
  <si>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</si>
  <si>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</si>
  <si>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</si>
  <si>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</si>
  <si>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</si>
  <si>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</si>
  <si>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</si>
  <si>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</si>
  <si>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</si>
  <si>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</si>
  <si>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</si>
  <si>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</si>
  <si>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</si>
  <si>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</si>
  <si>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</si>
  <si>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</si>
  <si>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</si>
  <si>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</si>
  <si>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</si>
  <si>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</si>
  <si>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</si>
  <si>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</si>
  <si>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</si>
  <si>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</si>
  <si>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</si>
  <si>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</si>
  <si>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</si>
  <si>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</si>
  <si>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</si>
  <si>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</si>
  <si>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</si>
  <si>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</si>
  <si>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</si>
  <si>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</si>
  <si>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</si>
  <si>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</si>
  <si>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</si>
  <si>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</si>
  <si>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</si>
  <si>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</si>
  <si>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</si>
  <si>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</si>
  <si>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</si>
  <si>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</si>
  <si>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</si>
  <si>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</si>
  <si>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</si>
  <si>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</si>
  <si>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</si>
  <si>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</si>
  <si>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</si>
  <si>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</si>
  <si>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</si>
  <si>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</si>
  <si>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</si>
  <si>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</si>
  <si>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</si>
  <si>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</si>
  <si>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</si>
  <si>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</si>
  <si>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</si>
  <si>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</si>
  <si>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</si>
  <si>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</si>
  <si>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</si>
  <si>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</si>
  <si>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</si>
  <si>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</si>
  <si>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</si>
  <si>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</si>
  <si>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</si>
  <si>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</si>
  <si>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</si>
  <si>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</si>
  <si>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</si>
  <si>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</si>
  <si>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</si>
  <si>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</si>
  <si>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</si>
  <si>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</si>
  <si>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</si>
  <si>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</si>
  <si>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</si>
  <si>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</si>
  <si>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</si>
  <si>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</si>
  <si>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</si>
  <si>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</si>
  <si>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</si>
  <si>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</si>
  <si>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</si>
  <si>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</si>
  <si>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</si>
  <si>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</si>
  <si>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</si>
  <si>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</si>
  <si>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</si>
  <si>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</si>
  <si>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</si>
  <si>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</si>
  <si>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</si>
  <si>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</si>
  <si>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</si>
  <si>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</si>
  <si>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</si>
  <si>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</si>
  <si>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</si>
  <si>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</si>
  <si>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</si>
  <si>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</si>
  <si>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</si>
  <si>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</si>
  <si>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</si>
  <si>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</si>
  <si>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</si>
  <si>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</si>
  <si>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</si>
  <si>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</si>
  <si>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</si>
  <si>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</si>
  <si>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</si>
  <si>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</si>
  <si>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</si>
  <si>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</si>
  <si>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</si>
  <si>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</si>
  <si>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</si>
  <si>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</si>
  <si>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</si>
  <si>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</si>
  <si>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</si>
  <si>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</si>
  <si>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</si>
  <si>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</si>
  <si>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</si>
  <si>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</si>
  <si>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</si>
  <si>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</si>
  <si>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</si>
  <si>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</si>
  <si>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</si>
  <si>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</si>
  <si>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</si>
  <si>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</si>
  <si>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</si>
  <si>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</si>
  <si>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</si>
  <si>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</si>
  <si>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</si>
  <si>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</si>
  <si>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</si>
  <si>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</si>
  <si>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</si>
  <si>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</si>
  <si>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</si>
  <si>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</si>
  <si>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</si>
  <si>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</si>
  <si>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</si>
  <si>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</si>
  <si>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</si>
  <si>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</si>
  <si>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</si>
  <si>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</si>
  <si>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</si>
  <si>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</si>
  <si>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</si>
  <si>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</si>
  <si>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</si>
  <si>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</si>
  <si>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</si>
  <si>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</si>
  <si>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</si>
  <si>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</si>
  <si>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</si>
  <si>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</si>
  <si>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</si>
  <si>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</si>
  <si>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</si>
  <si>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</si>
  <si>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</si>
  <si>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</si>
  <si>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</si>
  <si>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</si>
  <si>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</si>
  <si>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</si>
  <si>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</si>
  <si>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</si>
  <si>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</si>
  <si>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</si>
  <si>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</si>
  <si>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</si>
  <si>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</si>
  <si>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</si>
  <si>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</si>
  <si>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</si>
  <si>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</si>
  <si>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</si>
  <si>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</si>
  <si>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</si>
  <si>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</si>
  <si>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</si>
  <si>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</si>
  <si>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</si>
  <si>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</si>
  <si>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</si>
  <si>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</si>
  <si>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</si>
  <si>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</si>
  <si>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</si>
  <si>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</si>
  <si>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</si>
  <si>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</si>
  <si>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</si>
  <si>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</si>
  <si>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</si>
  <si>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</si>
  <si>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</si>
  <si>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</si>
  <si>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</si>
  <si>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</si>
  <si>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</si>
  <si>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</si>
  <si>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</si>
  <si>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</si>
  <si>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</si>
  <si>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</si>
  <si>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</si>
  <si>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</si>
  <si>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</si>
  <si>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</si>
  <si>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</si>
  <si>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</si>
  <si>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</si>
  <si>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</si>
  <si>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</si>
  <si>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</si>
  <si>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</si>
  <si>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</si>
  <si>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</si>
  <si>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</si>
  <si>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</si>
  <si>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</si>
  <si>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</si>
  <si>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</si>
  <si>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</si>
  <si>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</si>
  <si>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</si>
  <si>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</si>
  <si>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</si>
  <si>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</si>
  <si>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</si>
  <si>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</si>
  <si>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</si>
  <si>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</si>
  <si>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</si>
  <si>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</si>
  <si>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</si>
  <si>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</si>
  <si>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</si>
  <si>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</si>
  <si>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</si>
  <si>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</si>
  <si>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</si>
  <si>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</si>
  <si>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</si>
  <si>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</si>
  <si>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</si>
  <si>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</si>
  <si>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</si>
  <si>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</si>
  <si>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</si>
  <si>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</si>
  <si>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</si>
  <si>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</si>
  <si>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</si>
  <si>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</si>
  <si>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</si>
  <si>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</si>
  <si>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</si>
  <si>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</si>
  <si>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</si>
  <si>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</si>
  <si>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</si>
  <si>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</si>
  <si>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</si>
  <si>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</si>
  <si>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</si>
  <si>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</si>
  <si>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</si>
  <si>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</si>
  <si>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</si>
  <si>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</si>
  <si>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</si>
  <si>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</si>
  <si>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</si>
  <si>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</si>
  <si>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</si>
  <si>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</si>
  <si>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</si>
  <si>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</si>
  <si>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</si>
  <si>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</si>
  <si>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</si>
  <si>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</si>
  <si>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</si>
  <si>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</si>
  <si>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</si>
  <si>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</si>
  <si>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</si>
  <si>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</si>
  <si>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</si>
  <si>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</si>
  <si>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</si>
  <si>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</si>
  <si>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</si>
  <si>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</si>
  <si>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</si>
  <si>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</si>
  <si>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</si>
  <si>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</si>
  <si>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</si>
  <si>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</si>
  <si>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</si>
  <si>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</si>
  <si>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</si>
  <si>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</si>
  <si>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</si>
  <si>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</si>
  <si>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</si>
  <si>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</si>
  <si>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</si>
  <si>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</si>
  <si>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</si>
  <si>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</si>
  <si>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</si>
  <si>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</si>
  <si>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</si>
  <si>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</si>
  <si>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</si>
  <si>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</si>
  <si>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</si>
  <si>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</si>
  <si>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</si>
  <si>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</si>
  <si>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</si>
  <si>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</si>
  <si>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</si>
  <si>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</si>
  <si>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</si>
  <si>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</si>
  <si>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</si>
  <si>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</si>
  <si>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</si>
  <si>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</si>
  <si>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</si>
  <si>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</si>
  <si>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</si>
  <si>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</si>
  <si>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</si>
  <si>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</si>
  <si>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</si>
  <si>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</si>
  <si>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</si>
  <si>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</si>
  <si>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</si>
  <si>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</si>
  <si>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</si>
  <si>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</si>
  <si>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</si>
  <si>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</si>
  <si>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</si>
  <si>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</si>
  <si>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</si>
  <si>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</si>
  <si>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</si>
  <si>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</si>
  <si>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</si>
  <si>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</si>
  <si>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</si>
  <si>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</si>
  <si>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</si>
  <si>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</si>
  <si>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</si>
  <si>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</si>
  <si>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</si>
  <si>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</si>
  <si>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</si>
  <si>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</si>
  <si>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</si>
  <si>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</si>
  <si>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</si>
  <si>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</si>
  <si>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</si>
  <si>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</si>
  <si>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</si>
  <si>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</si>
  <si>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</si>
  <si>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</si>
  <si>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</si>
  <si>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</si>
  <si>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</si>
  <si>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</si>
  <si>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</si>
  <si>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</si>
  <si>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</si>
  <si>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</si>
  <si>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</si>
  <si>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</si>
  <si>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</si>
  <si>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</si>
  <si>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</si>
  <si>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</si>
  <si>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</si>
  <si>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</si>
  <si>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</si>
  <si>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</si>
  <si>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</si>
  <si>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</si>
  <si>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</si>
  <si>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</si>
  <si>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</si>
  <si>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</si>
  <si>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</si>
  <si>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</si>
  <si>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</si>
  <si>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</si>
  <si>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</si>
  <si>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</si>
  <si>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</si>
  <si>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</si>
  <si>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</si>
  <si>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</si>
  <si>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</si>
  <si>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</si>
  <si>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</si>
  <si>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</si>
  <si>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</si>
  <si>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</si>
  <si>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</si>
  <si>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</si>
  <si>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</si>
  <si>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</si>
  <si>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</si>
  <si>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</si>
  <si>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</si>
  <si>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</si>
  <si>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</si>
  <si>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</si>
  <si>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</si>
  <si>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</si>
  <si>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</si>
  <si>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</si>
  <si>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</si>
  <si>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</si>
  <si>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</si>
  <si>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</si>
  <si>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</si>
  <si>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</si>
  <si>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</si>
  <si>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</si>
  <si>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</si>
  <si>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</si>
  <si>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</si>
  <si>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</si>
  <si>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</si>
  <si>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</si>
  <si>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</si>
  <si>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</si>
  <si>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</si>
  <si>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</si>
  <si>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</si>
  <si>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</si>
  <si>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</si>
  <si>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</si>
  <si>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</si>
  <si>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</si>
  <si>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</si>
  <si>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</si>
  <si>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</si>
  <si>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</si>
  <si>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</si>
  <si>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</si>
  <si>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</si>
  <si>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</si>
  <si>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</si>
  <si>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</si>
  <si>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</si>
  <si>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</si>
  <si>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</si>
  <si>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</si>
  <si>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</si>
  <si>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</si>
  <si>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</si>
  <si>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</si>
  <si>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</si>
  <si>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</si>
  <si>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</si>
  <si>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</si>
  <si>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</si>
  <si>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</si>
  <si>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</si>
  <si>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</si>
  <si>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</si>
  <si>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</si>
  <si>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</si>
  <si>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</si>
  <si>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</si>
  <si>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</si>
  <si>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</si>
  <si>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</si>
  <si>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</si>
  <si>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</si>
  <si>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</si>
  <si>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</si>
  <si>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</si>
  <si>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</si>
  <si>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</si>
  <si>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</si>
  <si>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</si>
  <si>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</si>
  <si>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</si>
  <si>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</si>
  <si>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</si>
  <si>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</si>
  <si>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</si>
  <si>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</si>
  <si>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</si>
  <si>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</si>
  <si>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</si>
  <si>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</si>
  <si>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</si>
  <si>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</si>
  <si>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</si>
  <si>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</si>
  <si>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</si>
  <si>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</si>
  <si>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</si>
  <si>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</si>
  <si>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</si>
  <si>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</si>
  <si>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</si>
  <si>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</si>
  <si>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</si>
  <si>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</si>
  <si>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</si>
  <si>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</si>
  <si>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</si>
  <si>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</si>
  <si>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</si>
  <si>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</si>
  <si>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</si>
  <si>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</si>
  <si>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</si>
  <si>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</si>
  <si>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</si>
  <si>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</si>
  <si>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</si>
  <si>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</si>
  <si>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</si>
  <si>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</si>
  <si>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</si>
  <si>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</si>
  <si>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</si>
  <si>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</si>
  <si>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</si>
  <si>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</si>
  <si>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</si>
  <si>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</si>
  <si>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</si>
  <si>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</si>
  <si>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</si>
  <si>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</si>
  <si>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</si>
  <si>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</si>
  <si>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</si>
  <si>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</si>
  <si>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</si>
  <si>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</si>
  <si>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</si>
  <si>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</si>
  <si>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</si>
  <si>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</si>
  <si>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</si>
  <si>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</si>
  <si>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</si>
  <si>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</si>
  <si>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</si>
  <si>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</si>
  <si>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</si>
  <si>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</si>
  <si>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</si>
  <si>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</si>
  <si>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</si>
  <si>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</si>
  <si>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</si>
  <si>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</si>
  <si>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</si>
  <si>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</si>
  <si>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</si>
  <si>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</si>
  <si>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</si>
  <si>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</si>
  <si>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</si>
  <si>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</si>
  <si>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</si>
  <si>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</si>
  <si>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</si>
  <si>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</si>
  <si>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</si>
  <si>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</si>
  <si>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</si>
  <si>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</si>
  <si>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</si>
  <si>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</si>
  <si>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</si>
  <si>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</si>
  <si>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</si>
  <si>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</si>
  <si>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</si>
  <si>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</si>
  <si>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</si>
  <si>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</si>
  <si>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</si>
  <si>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</si>
  <si>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</si>
  <si>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</si>
  <si>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</si>
  <si>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</si>
  <si>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</si>
  <si>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</si>
  <si>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</si>
  <si>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</si>
  <si>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</si>
  <si>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</si>
  <si>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</si>
  <si>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</si>
  <si>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</si>
  <si>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</si>
  <si>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</si>
  <si>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</si>
  <si>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</si>
  <si>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</si>
  <si>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</si>
  <si>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</si>
  <si>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</si>
  <si>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</si>
  <si>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</si>
  <si>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</si>
  <si>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</si>
  <si>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</si>
  <si>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</si>
  <si>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</si>
  <si>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</si>
  <si>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</si>
  <si>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</si>
  <si>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</si>
  <si>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</si>
  <si>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</si>
  <si>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</si>
  <si>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</si>
  <si>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</si>
  <si>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</si>
  <si>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</si>
  <si>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</si>
  <si>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</si>
  <si>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</si>
  <si>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</si>
  <si>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</si>
  <si>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</si>
  <si>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</si>
  <si>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</si>
  <si>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</si>
  <si>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</si>
  <si>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</si>
  <si>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</si>
  <si>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</si>
  <si>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</si>
  <si>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</si>
  <si>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</si>
  <si>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</si>
  <si>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</si>
  <si>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</si>
  <si>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</si>
  <si>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</si>
  <si>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</si>
  <si>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</si>
  <si>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</si>
  <si>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</si>
  <si>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</si>
  <si>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</si>
  <si>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</si>
  <si>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</si>
  <si>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</si>
  <si>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</si>
  <si>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</si>
  <si>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</si>
  <si>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</si>
  <si>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</si>
  <si>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</si>
  <si>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</si>
  <si>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</si>
  <si>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</si>
  <si>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</si>
  <si>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</si>
  <si>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</si>
  <si>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</si>
  <si>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</si>
  <si>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</si>
  <si>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</si>
  <si>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</si>
  <si>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</si>
  <si>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</si>
  <si>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</si>
  <si>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</si>
  <si>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</si>
  <si>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</si>
  <si>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</si>
  <si>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</si>
  <si>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</si>
  <si>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</si>
  <si>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</si>
  <si>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</si>
  <si>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</si>
  <si>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</si>
  <si>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</si>
  <si>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</si>
  <si>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</si>
  <si>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</si>
  <si>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</si>
  <si>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</si>
  <si>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</si>
  <si>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</si>
  <si>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</si>
  <si>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</si>
  <si>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</si>
  <si>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</si>
  <si>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</si>
  <si>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</si>
  <si>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</si>
  <si>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</si>
  <si>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</si>
  <si>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</si>
  <si>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</si>
  <si>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</si>
  <si>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</si>
  <si>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</si>
  <si>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</si>
  <si>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</si>
  <si>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</si>
  <si>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</si>
  <si>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</si>
  <si>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</si>
  <si>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</si>
  <si>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</si>
  <si>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</si>
  <si>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</si>
  <si>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</si>
  <si>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</si>
  <si>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</si>
  <si>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</si>
  <si>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</si>
  <si>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</si>
  <si>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</si>
  <si>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</si>
  <si>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</si>
  <si>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</si>
  <si>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</si>
  <si>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</si>
  <si>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</si>
  <si>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</si>
  <si>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</si>
  <si>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</si>
  <si>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</si>
  <si>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</si>
  <si>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</si>
  <si>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</si>
  <si>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</si>
  <si>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</si>
  <si>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</si>
  <si>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</si>
  <si>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</si>
  <si>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</si>
  <si>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</si>
  <si>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</si>
  <si>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</si>
  <si>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</si>
  <si>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</si>
  <si>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</si>
  <si>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</si>
  <si>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</si>
  <si>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</si>
  <si>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</si>
  <si>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</si>
  <si>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</si>
  <si>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</si>
  <si>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</si>
  <si>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</si>
  <si>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</si>
  <si>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</si>
  <si>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</si>
  <si>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</si>
  <si>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</si>
  <si>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</si>
  <si>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</si>
  <si>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</si>
  <si>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</si>
  <si>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</si>
  <si>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</si>
  <si>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</si>
  <si>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</si>
  <si>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</si>
  <si>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</si>
  <si>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</si>
  <si>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</si>
  <si>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</si>
  <si>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</si>
  <si>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</si>
  <si>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</si>
  <si>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</si>
  <si>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</si>
  <si>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</si>
  <si>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</si>
  <si>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</si>
  <si>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</si>
  <si>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</si>
  <si>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</si>
  <si>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</si>
  <si>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</si>
  <si>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</si>
  <si>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</si>
  <si>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</si>
  <si>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</si>
  <si>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</si>
  <si>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</si>
  <si>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</si>
  <si>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</si>
  <si>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</si>
  <si>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</si>
  <si>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</si>
  <si>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</si>
  <si>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</si>
  <si>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</si>
  <si>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</si>
  <si>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</si>
  <si>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</si>
  <si>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</si>
  <si>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</si>
  <si>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</si>
  <si>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</si>
  <si>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</si>
  <si>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</si>
  <si>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</si>
  <si>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</si>
  <si>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</si>
  <si>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</si>
  <si>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</si>
  <si>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</si>
  <si>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</si>
  <si>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</si>
  <si>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</si>
  <si>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</si>
  <si>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</si>
  <si>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</si>
  <si>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</si>
  <si>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</si>
  <si>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</si>
  <si>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</si>
  <si>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</si>
  <si>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</si>
  <si>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</si>
  <si>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</si>
  <si>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</si>
  <si>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</si>
  <si>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</si>
  <si>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</si>
  <si>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</si>
  <si>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</si>
  <si>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</si>
  <si>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</si>
  <si>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</si>
  <si>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</si>
  <si>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</si>
  <si>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</si>
  <si>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</si>
  <si>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</si>
  <si>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</si>
  <si>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</si>
  <si>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</si>
  <si>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</si>
  <si>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</si>
  <si>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</si>
  <si>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</si>
  <si>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</si>
  <si>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</si>
  <si>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</si>
  <si>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</si>
  <si>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</si>
  <si>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</si>
  <si>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</si>
  <si>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</si>
  <si>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</si>
  <si>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</si>
  <si>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</si>
  <si>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</si>
  <si>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</si>
  <si>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</si>
  <si>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</si>
  <si>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</si>
  <si>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</si>
  <si>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</si>
  <si>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</si>
  <si>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</si>
  <si>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</si>
  <si>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</si>
  <si>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</si>
  <si>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</si>
  <si>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</si>
  <si>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</si>
  <si>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</si>
  <si>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</si>
  <si>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</si>
  <si>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</si>
  <si>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</si>
  <si>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</si>
  <si>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</si>
  <si>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</si>
  <si>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</si>
  <si>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</si>
  <si>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</si>
  <si>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</si>
  <si>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</si>
  <si>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</si>
  <si>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</si>
  <si>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</si>
  <si>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</si>
  <si>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</si>
  <si>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</si>
  <si>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</si>
  <si>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</si>
  <si>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</si>
  <si>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</si>
  <si>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</si>
  <si>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</si>
  <si>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</si>
  <si>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</si>
  <si>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</si>
  <si>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</si>
  <si>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</si>
  <si>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</si>
  <si>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</si>
  <si>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</si>
  <si>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</si>
  <si>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</si>
  <si>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</si>
  <si>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</si>
  <si>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</si>
  <si>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</si>
  <si>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</si>
  <si>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</si>
  <si>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</si>
  <si>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</si>
  <si>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</si>
  <si>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</si>
  <si>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</si>
  <si>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</si>
  <si>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</si>
  <si>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</si>
  <si>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</si>
  <si>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</si>
  <si>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</si>
  <si>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</si>
  <si>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</si>
  <si>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</si>
  <si>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</si>
  <si>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</si>
  <si>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</si>
  <si>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</si>
  <si>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</si>
  <si>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</si>
  <si>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</si>
  <si>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</si>
  <si>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</si>
  <si>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</si>
  <si>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</si>
  <si>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</si>
  <si>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</si>
  <si>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</si>
  <si>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</si>
  <si>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</si>
  <si>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</si>
  <si>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</si>
  <si>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</si>
  <si>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</si>
  <si>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</si>
  <si>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</si>
  <si>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</si>
  <si>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</si>
  <si>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</si>
  <si>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</si>
  <si>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</si>
  <si>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</si>
  <si>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</si>
  <si>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</si>
  <si>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</si>
  <si>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</si>
  <si>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</si>
  <si>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</si>
  <si>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</si>
  <si>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</si>
  <si>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</si>
  <si>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</si>
  <si>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</si>
  <si>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</si>
  <si>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</si>
  <si>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</si>
  <si>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</si>
  <si>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</si>
  <si>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</si>
  <si>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</si>
  <si>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</si>
  <si>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</si>
  <si>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</si>
  <si>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</si>
  <si>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</si>
  <si>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</si>
  <si>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</si>
  <si>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</si>
  <si>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</si>
  <si>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</si>
  <si>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</si>
  <si>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</si>
  <si>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</si>
  <si>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</si>
  <si>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</si>
  <si>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</si>
  <si>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</si>
  <si>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</si>
  <si>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</si>
  <si>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</si>
  <si>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</si>
  <si>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</si>
  <si>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</si>
  <si>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</si>
  <si>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</si>
  <si>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</si>
  <si>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</si>
  <si>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</si>
  <si>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</si>
  <si>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</si>
  <si>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</si>
  <si>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</si>
  <si>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</si>
  <si>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</si>
  <si>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</si>
  <si>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</si>
  <si>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</si>
  <si>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</si>
  <si>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</si>
  <si>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</si>
  <si>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</si>
  <si>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</si>
  <si>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</si>
  <si>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</si>
  <si>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</si>
  <si>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</si>
  <si>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</si>
  <si>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</si>
  <si>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</si>
  <si>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</si>
  <si>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</si>
  <si>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</si>
  <si>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</si>
  <si>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</si>
  <si>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</si>
  <si>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</si>
  <si>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</si>
  <si>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</si>
  <si>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</si>
  <si>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</si>
  <si>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</si>
  <si>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</si>
  <si>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</si>
  <si>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</si>
  <si>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</si>
  <si>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</si>
  <si>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</si>
  <si>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</si>
  <si>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</si>
  <si>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</si>
  <si>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</si>
  <si>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</si>
  <si>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</si>
  <si>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</si>
  <si>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</si>
  <si>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</si>
  <si>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</si>
  <si>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</si>
  <si>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</si>
  <si>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</si>
  <si>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</si>
  <si>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</si>
  <si>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</si>
  <si>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</si>
  <si>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</si>
  <si>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</si>
  <si>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</si>
  <si>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</si>
  <si>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</si>
  <si>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</si>
  <si>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</si>
  <si>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</si>
  <si>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</si>
  <si>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</si>
  <si>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</si>
  <si>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</si>
  <si>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</si>
  <si>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</si>
  <si>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</si>
  <si>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</si>
  <si>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</si>
  <si>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</si>
  <si>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</si>
  <si>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</si>
  <si>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</si>
  <si>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</si>
  <si>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</si>
  <si>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</si>
  <si>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</si>
  <si>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</si>
  <si>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</si>
  <si>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</si>
  <si>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</si>
  <si>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</si>
  <si>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</si>
  <si>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</si>
  <si>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</si>
  <si>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</si>
  <si>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</si>
  <si>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</si>
  <si>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</si>
  <si>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</si>
  <si>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</si>
  <si>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</si>
  <si>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</si>
  <si>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</si>
  <si>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</si>
  <si>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</si>
  <si>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</si>
  <si>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</si>
  <si>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</si>
  <si>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</si>
  <si>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</si>
  <si>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</si>
  <si>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</si>
  <si>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</si>
  <si>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</si>
  <si>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</si>
  <si>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</si>
  <si>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</si>
  <si>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</si>
  <si>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</si>
  <si>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</si>
  <si>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</si>
  <si>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</si>
  <si>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</si>
  <si>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</si>
  <si>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</si>
  <si>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</si>
  <si>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</si>
  <si>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</si>
  <si>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</si>
  <si>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</si>
  <si>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</si>
  <si>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</si>
  <si>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</si>
  <si>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</si>
  <si>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</si>
  <si>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</si>
  <si>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</si>
  <si>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</si>
  <si>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</si>
  <si>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</si>
  <si>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</si>
  <si>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</si>
  <si>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</si>
  <si>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</si>
  <si>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</si>
  <si>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</si>
  <si>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</si>
  <si>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</si>
  <si>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</si>
  <si>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</si>
  <si>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</si>
  <si>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</si>
  <si>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</si>
  <si>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</si>
  <si>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</si>
  <si>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</si>
  <si>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</si>
  <si>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</si>
  <si>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</si>
  <si>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</si>
  <si>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</si>
  <si>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</si>
  <si>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</si>
  <si>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</si>
  <si>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</si>
  <si>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</si>
  <si>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</si>
  <si>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</si>
  <si>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</si>
  <si>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</si>
  <si>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</si>
  <si>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</si>
  <si>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</si>
  <si>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</si>
  <si>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</si>
  <si>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</si>
  <si>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</si>
  <si>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</si>
  <si>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</si>
  <si>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</si>
  <si>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</si>
  <si>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</si>
  <si>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</si>
  <si>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</si>
  <si>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</si>
  <si>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</si>
  <si>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</si>
  <si>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</si>
  <si>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</si>
  <si>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</si>
  <si>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</si>
  <si>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</si>
  <si>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</si>
  <si>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</si>
  <si>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</si>
  <si>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</si>
  <si>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</si>
  <si>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</si>
  <si>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</si>
  <si>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</si>
  <si>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</si>
  <si>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</si>
  <si>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</si>
  <si>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</si>
  <si>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</si>
  <si>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</si>
  <si>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</si>
  <si>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</si>
  <si>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</si>
  <si>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</si>
  <si>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</si>
  <si>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</si>
  <si>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</si>
  <si>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</si>
  <si>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</si>
  <si>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</si>
  <si>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</si>
  <si>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</si>
  <si>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</si>
  <si>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</si>
  <si>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</si>
  <si>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</si>
  <si>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</si>
  <si>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</si>
  <si>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</si>
  <si>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</si>
  <si>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</si>
  <si>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</si>
  <si>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</si>
  <si>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</si>
  <si>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</si>
  <si>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</si>
  <si>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</si>
  <si>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</si>
  <si>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</si>
  <si>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</si>
  <si>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</si>
  <si>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</si>
  <si>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</si>
  <si>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</si>
  <si>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</si>
  <si>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</si>
  <si>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</si>
  <si>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</si>
  <si>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</si>
  <si>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</si>
  <si>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</si>
  <si>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</si>
  <si>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</si>
  <si>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</si>
  <si>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</si>
  <si>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</si>
  <si>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</si>
  <si>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</si>
  <si>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</si>
  <si>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</si>
  <si>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</si>
  <si>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</si>
  <si>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</si>
  <si>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</si>
  <si>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</si>
  <si>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</si>
  <si>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</si>
  <si>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</si>
  <si>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</si>
  <si>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</si>
  <si>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</si>
  <si>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</si>
  <si>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</si>
  <si>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</si>
  <si>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</si>
  <si>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</si>
  <si>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</si>
  <si>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</si>
  <si>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</si>
  <si>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</si>
  <si>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</si>
  <si>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</si>
  <si>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</si>
  <si>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</si>
  <si>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</si>
  <si>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</si>
  <si>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</si>
  <si>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</si>
  <si>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</si>
  <si>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</si>
  <si>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</si>
  <si>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</si>
  <si>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</si>
  <si>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</si>
  <si>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</si>
  <si>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</si>
  <si>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</si>
  <si>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</si>
  <si>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</si>
  <si>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</si>
  <si>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</si>
  <si>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</si>
  <si>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</si>
  <si>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</si>
  <si>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</si>
  <si>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</si>
  <si>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</si>
  <si>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</si>
  <si>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</si>
  <si>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</si>
  <si>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</si>
  <si>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</si>
  <si>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</si>
  <si>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</si>
  <si>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</si>
  <si>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</si>
  <si>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</si>
  <si>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</si>
  <si>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</si>
  <si>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</si>
  <si>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</si>
  <si>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</si>
  <si>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</si>
  <si>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</si>
  <si>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</si>
  <si>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</si>
  <si>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</si>
  <si>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</si>
  <si>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</si>
  <si>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</si>
  <si>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</si>
  <si>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</si>
  <si>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</si>
  <si>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</si>
  <si>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</si>
  <si>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</si>
  <si>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</si>
  <si>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</si>
  <si>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</si>
  <si>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</si>
  <si>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</si>
  <si>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</si>
  <si>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</si>
  <si>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</si>
  <si>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</si>
  <si>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</si>
  <si>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</si>
  <si>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</si>
  <si>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</si>
  <si>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</si>
  <si>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</si>
  <si>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</si>
  <si>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</si>
  <si>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</si>
  <si>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</si>
  <si>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</si>
  <si>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</si>
  <si>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</si>
  <si>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</si>
  <si>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</si>
  <si>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</si>
  <si>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</si>
  <si>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</si>
  <si>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</si>
  <si>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</si>
  <si>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</si>
  <si>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</si>
  <si>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</si>
  <si>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</si>
  <si>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</si>
  <si>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</si>
  <si>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</si>
  <si>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</si>
  <si>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</si>
  <si>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</si>
  <si>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</si>
  <si>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</si>
  <si>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</si>
  <si>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</si>
  <si>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</si>
  <si>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</si>
  <si>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</si>
  <si>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</si>
  <si>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</si>
  <si>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</si>
  <si>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</si>
  <si>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</si>
  <si>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</si>
  <si>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</si>
  <si>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</si>
  <si>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</si>
  <si>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</si>
  <si>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</si>
  <si>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</si>
  <si>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</si>
  <si>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</si>
  <si>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</si>
  <si>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</si>
  <si>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</si>
  <si>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</si>
  <si>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</si>
  <si>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</si>
  <si>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</si>
  <si>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</si>
  <si>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</si>
  <si>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</si>
  <si>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</si>
  <si>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</si>
  <si>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</si>
  <si>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</si>
  <si>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</si>
  <si>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</si>
  <si>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</si>
  <si>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</si>
  <si>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</si>
  <si>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</si>
  <si>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</si>
  <si>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</si>
  <si>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</si>
  <si>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</si>
  <si>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</si>
  <si>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</si>
  <si>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</si>
  <si>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</si>
  <si>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</si>
  <si>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</si>
  <si>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</si>
  <si>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</si>
  <si>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</si>
  <si>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</si>
  <si>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</si>
  <si>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</si>
  <si>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</si>
  <si>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</si>
  <si>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</si>
  <si>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</si>
  <si>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</si>
  <si>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</si>
  <si>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</si>
  <si>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</si>
  <si>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</si>
  <si>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</si>
  <si>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</si>
  <si>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</si>
  <si>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</si>
  <si>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</si>
  <si>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</si>
  <si>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</si>
  <si>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</si>
  <si>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</si>
  <si>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</si>
  <si>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</si>
  <si>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</si>
  <si>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</si>
  <si>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</si>
  <si>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</si>
  <si>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</si>
  <si>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</si>
  <si>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</si>
  <si>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</si>
  <si>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</si>
  <si>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</si>
  <si>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</si>
  <si>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</si>
  <si>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</si>
  <si>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</si>
  <si>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</si>
  <si>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</si>
  <si>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</si>
  <si>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</si>
  <si>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</si>
  <si>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</si>
  <si>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</si>
  <si>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</si>
  <si>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</si>
  <si>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</si>
  <si>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</si>
  <si>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</si>
  <si>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</si>
  <si>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</si>
  <si>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</si>
  <si>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</si>
  <si>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</si>
  <si>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</si>
  <si>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</si>
  <si>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</si>
  <si>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</si>
  <si>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</si>
  <si>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</si>
  <si>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</si>
  <si>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</si>
  <si>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</si>
  <si>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</si>
  <si>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</si>
  <si>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</si>
  <si>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</si>
  <si>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</si>
  <si>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</si>
  <si>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</si>
  <si>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</si>
  <si>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</si>
  <si>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</si>
  <si>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</si>
  <si>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</si>
  <si>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</si>
  <si>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</si>
  <si>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</si>
  <si>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</si>
  <si>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</si>
  <si>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</si>
  <si>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</si>
  <si>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</si>
  <si>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</si>
  <si>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</si>
  <si>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</si>
  <si>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</si>
  <si>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</si>
  <si>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</si>
  <si>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</si>
  <si>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</si>
  <si>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</si>
  <si>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</si>
  <si>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</si>
  <si>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</si>
  <si>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</si>
  <si>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</si>
  <si>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</si>
  <si>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</si>
  <si>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</si>
  <si>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</si>
  <si>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</si>
  <si>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</si>
  <si>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</si>
  <si>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</si>
  <si>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</si>
  <si>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</si>
  <si>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</si>
  <si>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</si>
  <si>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</si>
  <si>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</si>
  <si>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</si>
  <si>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</si>
  <si>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</si>
  <si>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</si>
  <si>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</si>
  <si>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</si>
  <si>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</si>
  <si>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</si>
  <si>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</si>
  <si>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</si>
  <si>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</si>
  <si>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</si>
  <si>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</si>
  <si>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</si>
  <si>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</si>
  <si>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</si>
  <si>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</si>
  <si>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</si>
  <si>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</si>
  <si>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</si>
  <si>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</si>
  <si>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</si>
  <si>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</si>
  <si>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</si>
  <si>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</si>
  <si>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</si>
  <si>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</si>
  <si>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</si>
  <si>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</si>
  <si>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</si>
  <si>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</si>
  <si>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</si>
  <si>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</si>
  <si>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</si>
  <si>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</si>
  <si>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</si>
  <si>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</si>
  <si>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</si>
  <si>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</si>
  <si>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</si>
  <si>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</si>
  <si>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</si>
  <si>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</si>
  <si>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</si>
  <si>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</si>
  <si>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</si>
  <si>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</si>
  <si>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</si>
  <si>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</si>
  <si>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</si>
  <si>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</si>
  <si>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</si>
  <si>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</si>
  <si>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</si>
  <si>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</si>
  <si>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</si>
  <si>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</si>
  <si>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</si>
  <si>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</si>
  <si>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</si>
  <si>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</si>
  <si>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</si>
  <si>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</si>
  <si>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</si>
  <si>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</si>
  <si>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</si>
  <si>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</si>
  <si>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</si>
  <si>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</si>
  <si>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</si>
  <si>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</si>
  <si>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</si>
  <si>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</si>
  <si>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</si>
  <si>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</si>
  <si>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</si>
  <si>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</si>
  <si>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</si>
  <si>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</si>
  <si>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</si>
  <si>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</si>
  <si>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</si>
  <si>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</si>
  <si>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</si>
  <si>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</si>
  <si>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</si>
  <si>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</si>
  <si>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</si>
  <si>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</si>
  <si>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</si>
  <si>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</si>
  <si>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</si>
  <si>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</si>
  <si>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</si>
  <si>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</si>
  <si>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</si>
  <si>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</si>
  <si>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</si>
  <si>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</si>
  <si>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</si>
  <si>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</si>
  <si>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</si>
  <si>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</si>
  <si>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</si>
  <si>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</si>
  <si>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</si>
  <si>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</si>
  <si>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</si>
  <si>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</si>
  <si>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</si>
  <si>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</si>
  <si>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</si>
  <si>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</si>
  <si>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</si>
  <si>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</si>
  <si>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</si>
  <si>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</si>
  <si>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</si>
  <si>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</si>
  <si>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</si>
  <si>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</si>
  <si>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</si>
  <si>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</si>
  <si>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</si>
  <si>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</si>
  <si>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</si>
  <si>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</si>
  <si>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</si>
  <si>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</si>
  <si>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</si>
  <si>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</si>
  <si>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</si>
  <si>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</si>
  <si>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</si>
  <si>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</si>
  <si>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</si>
  <si>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</si>
  <si>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</si>
  <si>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</si>
  <si>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</si>
  <si>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</si>
  <si>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</si>
  <si>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</si>
  <si>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</si>
  <si>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</si>
  <si>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</si>
  <si>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</si>
  <si>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</si>
  <si>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</si>
  <si>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</si>
  <si>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</si>
  <si>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</si>
  <si>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</si>
  <si>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</si>
  <si>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</si>
  <si>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</si>
  <si>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</si>
  <si>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</si>
  <si>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</si>
  <si>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</si>
  <si>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</si>
  <si>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</si>
  <si>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</si>
  <si>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</si>
  <si>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</si>
  <si>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</si>
  <si>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</si>
  <si>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</si>
  <si>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</si>
  <si>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</si>
  <si>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</si>
  <si>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</si>
  <si>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</si>
  <si>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</si>
  <si>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</si>
  <si>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</si>
  <si>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</si>
  <si>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</si>
  <si>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</si>
  <si>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</si>
  <si>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</si>
  <si>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</si>
  <si>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</si>
  <si>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</si>
  <si>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</si>
  <si>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</si>
  <si>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</si>
  <si>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</si>
  <si>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</si>
  <si>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</si>
  <si>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</si>
  <si>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</si>
  <si>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</si>
  <si>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</si>
  <si>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</si>
  <si>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</si>
  <si>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</si>
  <si>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</si>
  <si>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</si>
  <si>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</si>
  <si>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</si>
  <si>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</si>
  <si>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</si>
  <si>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</si>
  <si>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</si>
  <si>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</si>
  <si>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</si>
  <si>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</si>
  <si>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</si>
  <si>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</si>
  <si>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</si>
  <si>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</si>
  <si>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</si>
  <si>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</si>
  <si>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</si>
  <si>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</si>
  <si>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</si>
  <si>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</si>
  <si>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</si>
  <si>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</si>
  <si>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</si>
  <si>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</si>
  <si>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</si>
  <si>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</si>
  <si>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</si>
  <si>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</si>
  <si>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</si>
  <si>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</si>
  <si>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</si>
  <si>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</si>
  <si>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</si>
  <si>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</si>
  <si>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</si>
  <si>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</si>
  <si>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</si>
  <si>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</si>
  <si>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</si>
  <si>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</si>
  <si>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</si>
  <si>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</si>
  <si>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</si>
  <si>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</si>
  <si>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</si>
  <si>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</si>
  <si>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</si>
  <si>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</si>
  <si>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</si>
  <si>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</si>
  <si>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</si>
  <si>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</si>
  <si>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</si>
  <si>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</si>
  <si>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</si>
  <si>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</si>
  <si>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</si>
  <si>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</si>
  <si>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</si>
  <si>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</si>
  <si>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</si>
  <si>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</si>
  <si>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</si>
  <si>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</si>
  <si>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</si>
  <si>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</si>
  <si>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</si>
  <si>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</si>
  <si>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</si>
  <si>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</si>
  <si>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</si>
  <si>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</si>
  <si>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</si>
  <si>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</si>
  <si>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</si>
  <si>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</si>
  <si>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</si>
  <si>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</si>
  <si>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</si>
  <si>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</si>
  <si>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</si>
  <si>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</si>
  <si>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</si>
  <si>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</si>
  <si>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</si>
  <si>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</si>
  <si>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</si>
  <si>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</si>
  <si>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</si>
  <si>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</si>
  <si>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</si>
  <si>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</si>
  <si>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</si>
  <si>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</si>
  <si>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</si>
  <si>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</si>
  <si>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</si>
  <si>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</si>
  <si>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</si>
  <si>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</si>
  <si>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</si>
  <si>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</si>
  <si>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</si>
  <si>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</si>
  <si>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</si>
  <si>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</si>
  <si>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</si>
  <si>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</si>
  <si>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</si>
  <si>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</si>
  <si>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</si>
  <si>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</si>
  <si>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</si>
  <si>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</si>
  <si>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</si>
  <si>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</si>
  <si>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</si>
  <si>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</si>
  <si>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</si>
  <si>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</si>
  <si>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</si>
  <si>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</si>
  <si>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</si>
  <si>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</si>
  <si>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</si>
  <si>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</si>
  <si>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</si>
  <si>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</si>
  <si>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</si>
  <si>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</si>
  <si>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</si>
  <si>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</si>
  <si>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</si>
  <si>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</si>
  <si>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</si>
  <si>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</si>
  <si>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</si>
  <si>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</si>
  <si>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</si>
  <si>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</si>
  <si>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</si>
  <si>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</si>
  <si>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</si>
  <si>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</si>
  <si>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</si>
  <si>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</si>
  <si>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</si>
  <si>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</si>
  <si>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</si>
  <si>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</si>
  <si>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</si>
  <si>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</si>
  <si>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</si>
  <si>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</si>
  <si>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</si>
  <si>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</si>
  <si>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</si>
  <si>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</si>
  <si>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</si>
  <si>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</si>
  <si>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</si>
  <si>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</si>
  <si>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</si>
  <si>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</si>
  <si>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</si>
  <si>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</si>
  <si>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</si>
  <si>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</si>
  <si>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</si>
  <si>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</si>
  <si>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</si>
  <si>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</si>
  <si>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</si>
  <si>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</si>
  <si>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</si>
  <si>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</si>
  <si>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</si>
  <si>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</si>
  <si>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</si>
  <si>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</si>
  <si>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</si>
  <si>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</si>
  <si>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</si>
  <si>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</si>
  <si>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</si>
  <si>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</si>
  <si>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</si>
  <si>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</si>
  <si>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</si>
  <si>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</si>
  <si>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</si>
  <si>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</si>
  <si>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</si>
  <si>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</si>
  <si>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</si>
  <si>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</si>
  <si>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</si>
  <si>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</si>
  <si>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</si>
  <si>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</si>
  <si>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</si>
  <si>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</si>
  <si>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</si>
  <si>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</si>
  <si>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</si>
  <si>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</si>
  <si>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</si>
  <si>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</si>
  <si>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</si>
  <si>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</si>
  <si>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</si>
  <si>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</si>
  <si>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</si>
  <si>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</si>
  <si>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</si>
  <si>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</si>
  <si>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</si>
  <si>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</si>
  <si>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</si>
  <si>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</si>
  <si>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</si>
  <si>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</si>
  <si>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</si>
  <si>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</si>
  <si>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</si>
  <si>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</si>
  <si>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</si>
  <si>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</si>
  <si>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</si>
  <si>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</si>
  <si>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</si>
  <si>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</si>
  <si>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</si>
  <si>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</si>
  <si>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</si>
  <si>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</si>
  <si>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</si>
  <si>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</si>
  <si>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</si>
  <si>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</si>
  <si>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</si>
  <si>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</si>
  <si>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</si>
  <si>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</si>
  <si>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</si>
  <si>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</si>
  <si>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</si>
  <si>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</si>
  <si>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</si>
  <si>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</si>
  <si>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</si>
  <si>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</si>
  <si>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</si>
  <si>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</si>
  <si>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</si>
  <si>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</si>
  <si>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</si>
  <si>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</si>
  <si>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</si>
  <si>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</si>
  <si>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</si>
  <si>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</si>
  <si>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</si>
  <si>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</si>
  <si>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</si>
  <si>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</si>
  <si>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</si>
  <si>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</si>
  <si>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</si>
  <si>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</si>
  <si>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</si>
  <si>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</si>
  <si>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</si>
  <si>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</si>
  <si>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</si>
  <si>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</si>
  <si>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</si>
  <si>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</si>
  <si>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</si>
  <si>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</si>
  <si>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</si>
  <si>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</si>
  <si>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</si>
  <si>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</si>
  <si>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</si>
  <si>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</si>
  <si>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</si>
  <si>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</si>
  <si>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</si>
  <si>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</si>
  <si>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</si>
  <si>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</si>
  <si>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</si>
  <si>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</si>
  <si>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</si>
  <si>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</si>
  <si>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</si>
  <si>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</si>
  <si>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</si>
  <si>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</si>
  <si>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</si>
  <si>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</si>
  <si>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</si>
  <si>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</si>
  <si>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</si>
  <si>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</si>
  <si>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</si>
  <si>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</si>
  <si>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</si>
  <si>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</si>
  <si>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</si>
  <si>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</si>
  <si>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</si>
  <si>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</si>
  <si>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</si>
  <si>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</si>
  <si>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</si>
  <si>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</si>
  <si>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</si>
  <si>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</si>
  <si>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</si>
  <si>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</si>
  <si>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</si>
  <si>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</si>
  <si>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</si>
  <si>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</si>
  <si>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</si>
  <si>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</si>
  <si>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</si>
  <si>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</si>
  <si>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</si>
  <si>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</si>
  <si>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</si>
  <si>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</si>
  <si>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</si>
  <si>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</si>
  <si>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</si>
  <si>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</si>
  <si>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</si>
  <si>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</si>
  <si>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</si>
  <si>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</si>
  <si>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</si>
  <si>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</si>
  <si>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</si>
  <si>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</si>
  <si>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</si>
  <si>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</si>
  <si>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</si>
  <si>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</si>
  <si>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</si>
  <si>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</si>
  <si>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</si>
  <si>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</si>
  <si>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</si>
  <si>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</si>
  <si>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</si>
  <si>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</si>
  <si>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</si>
  <si>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</si>
  <si>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</si>
  <si>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</si>
  <si>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</si>
  <si>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</si>
  <si>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</si>
  <si>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</si>
  <si>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</si>
  <si>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</si>
  <si>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</si>
  <si>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</si>
  <si>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</si>
  <si>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</si>
  <si>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</si>
  <si>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</si>
  <si>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</si>
  <si>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</si>
  <si>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</si>
  <si>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</si>
  <si>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</si>
  <si>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</si>
  <si>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</si>
  <si>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</si>
  <si>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</si>
  <si>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</si>
  <si>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</si>
  <si>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</si>
  <si>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</si>
  <si>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</si>
  <si>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</si>
  <si>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</si>
  <si>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</si>
  <si>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</si>
  <si>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</si>
  <si>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</si>
  <si>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</si>
  <si>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</si>
  <si>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</si>
  <si>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</si>
  <si>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</si>
  <si>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</si>
  <si>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</si>
  <si>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</si>
  <si>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</si>
  <si>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</si>
  <si>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</si>
  <si>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</si>
  <si>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</si>
  <si>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</si>
  <si>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</si>
  <si>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</si>
  <si>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</si>
  <si>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</si>
  <si>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</si>
  <si>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</si>
  <si>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</si>
  <si>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</si>
  <si>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</si>
  <si>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</si>
  <si>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</si>
  <si>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</si>
  <si>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</si>
  <si>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</si>
  <si>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</si>
  <si>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</si>
  <si>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</si>
  <si>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</si>
  <si>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</si>
  <si>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</si>
  <si>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</si>
  <si>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</si>
  <si>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</si>
  <si>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</si>
  <si>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</si>
  <si>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</si>
  <si>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</si>
  <si>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</si>
  <si>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</si>
  <si>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</si>
  <si>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</si>
  <si>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</si>
  <si>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</si>
  <si>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</si>
  <si>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</si>
  <si>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</si>
  <si>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</si>
  <si>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</si>
  <si>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</si>
  <si>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</si>
  <si>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</si>
  <si>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</si>
  <si>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</si>
  <si>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</si>
  <si>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</si>
  <si>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</si>
  <si>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</si>
  <si>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</si>
  <si>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</si>
  <si>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</si>
  <si>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</si>
  <si>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</si>
  <si>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</si>
  <si>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</si>
  <si>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</si>
  <si>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</si>
  <si>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</si>
  <si>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</si>
  <si>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</si>
  <si>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</si>
  <si>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</si>
  <si>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</si>
  <si>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</si>
  <si>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</si>
  <si>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</si>
  <si>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</si>
  <si>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</si>
  <si>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</si>
  <si>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</si>
  <si>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</si>
  <si>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</si>
  <si>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</si>
  <si>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</si>
  <si>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</si>
  <si>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</si>
  <si>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</si>
  <si>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</si>
  <si>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</si>
  <si>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</si>
  <si>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</si>
  <si>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</si>
  <si>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</si>
  <si>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</si>
  <si>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</si>
  <si>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</si>
  <si>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</si>
  <si>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</si>
  <si>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</si>
  <si>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</si>
  <si>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</si>
  <si>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</si>
  <si>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</si>
  <si>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</si>
  <si>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</si>
  <si>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</si>
  <si>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</si>
  <si>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</si>
  <si>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</si>
  <si>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</si>
  <si>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</si>
  <si>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</si>
  <si>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</si>
  <si>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</si>
  <si>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</si>
  <si>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</si>
  <si>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</si>
  <si>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</si>
  <si>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</si>
  <si>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</si>
  <si>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</si>
  <si>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</si>
  <si>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</si>
  <si>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</si>
  <si>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</si>
  <si>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</si>
  <si>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</si>
  <si>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</si>
  <si>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</si>
  <si>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</si>
  <si>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</si>
  <si>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</si>
  <si>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</si>
  <si>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</si>
  <si>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</si>
  <si>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</si>
  <si>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</si>
  <si>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</si>
  <si>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</si>
  <si>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</si>
  <si>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</si>
  <si>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</si>
  <si>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</si>
  <si>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</si>
  <si>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</si>
  <si>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</si>
  <si>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</si>
  <si>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</si>
  <si>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</si>
  <si>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</si>
  <si>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</si>
  <si>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</si>
  <si>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</si>
  <si>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</si>
  <si>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</si>
  <si>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</si>
  <si>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</si>
  <si>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</si>
  <si>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</si>
  <si>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</si>
  <si>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</si>
  <si>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</si>
  <si>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</si>
  <si>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</si>
  <si>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</si>
  <si>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</si>
  <si>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</si>
  <si>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</si>
  <si>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</si>
  <si>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</si>
  <si>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</si>
  <si>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</si>
  <si>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</si>
  <si>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</si>
  <si>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</si>
  <si>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</si>
  <si>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</si>
  <si>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</si>
  <si>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</si>
  <si>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</si>
  <si>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</si>
  <si>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</si>
  <si>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</si>
  <si>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</si>
  <si>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</si>
  <si>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</si>
  <si>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</si>
  <si>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</si>
  <si>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</si>
  <si>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</si>
  <si>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</si>
  <si>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</si>
  <si>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</si>
  <si>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</si>
  <si>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</si>
  <si>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</si>
  <si>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</si>
  <si>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</si>
  <si>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</si>
  <si>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</si>
  <si>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</si>
  <si>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</si>
  <si>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</si>
  <si>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</si>
  <si>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</si>
  <si>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</si>
  <si>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</si>
  <si>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</si>
  <si>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</si>
  <si>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</si>
  <si>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</si>
  <si>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</si>
  <si>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</si>
  <si>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</si>
  <si>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</si>
  <si>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</si>
  <si>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</si>
  <si>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</si>
  <si>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</si>
  <si>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</si>
  <si>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</si>
  <si>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</si>
  <si>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</si>
  <si>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</si>
  <si>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</si>
  <si>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</si>
  <si>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</si>
  <si>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</si>
  <si>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</si>
  <si>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</si>
  <si>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</si>
  <si>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</si>
  <si>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</si>
  <si>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</si>
  <si>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</si>
  <si>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</si>
  <si>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</si>
  <si>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</si>
  <si>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</si>
  <si>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</si>
  <si>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</si>
  <si>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</si>
  <si>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</si>
  <si>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</si>
  <si>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</si>
  <si>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</si>
  <si>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</si>
  <si>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</si>
  <si>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</si>
  <si>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</si>
  <si>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</si>
  <si>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</si>
  <si>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</si>
  <si>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</si>
  <si>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</si>
  <si>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</si>
  <si>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</si>
  <si>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</si>
  <si>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</si>
  <si>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</si>
  <si>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</si>
  <si>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</si>
  <si>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</si>
  <si>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</si>
  <si>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</si>
  <si>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</si>
  <si>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</si>
  <si>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</si>
  <si>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</si>
  <si>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</si>
  <si>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</si>
  <si>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</si>
  <si>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</si>
  <si>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</si>
  <si>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</si>
  <si>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</si>
  <si>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</si>
  <si>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</si>
  <si>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</si>
  <si>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</si>
  <si>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</si>
  <si>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</si>
  <si>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</si>
  <si>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</si>
  <si>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</si>
  <si>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</si>
  <si>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</si>
  <si>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</si>
  <si>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</si>
  <si>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</si>
  <si>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</si>
  <si>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</si>
  <si>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</si>
  <si>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</si>
  <si>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</si>
  <si>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</si>
  <si>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</si>
  <si>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</si>
  <si>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</si>
  <si>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</si>
  <si>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</si>
  <si>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</si>
  <si>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</si>
  <si>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</si>
  <si>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</si>
  <si>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</si>
  <si>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</si>
  <si>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</si>
  <si>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</si>
  <si>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</si>
  <si>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</si>
  <si>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</si>
  <si>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</si>
  <si>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</si>
  <si>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</si>
  <si>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</si>
  <si>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</si>
  <si>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</si>
  <si>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</si>
  <si>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</si>
  <si>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</si>
  <si>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</si>
  <si>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</si>
  <si>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</si>
  <si>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</si>
  <si>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</si>
  <si>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</si>
  <si>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</si>
  <si>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</si>
  <si>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</si>
  <si>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</si>
  <si>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</si>
  <si>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</si>
  <si>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</si>
  <si>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</si>
  <si>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</si>
  <si>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</si>
  <si>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</si>
  <si>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</si>
  <si>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</si>
  <si>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</si>
  <si>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</si>
  <si>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</si>
  <si>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</si>
  <si>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</si>
  <si>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</si>
  <si>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</si>
  <si>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</si>
  <si>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</si>
  <si>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</si>
  <si>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</si>
  <si>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</si>
  <si>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</si>
  <si>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</si>
  <si>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</si>
  <si>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</si>
  <si>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</si>
  <si>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</si>
  <si>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</si>
  <si>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</si>
  <si>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</si>
  <si>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</si>
  <si>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</si>
  <si>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</si>
  <si>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</si>
  <si>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</si>
  <si>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</si>
  <si>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</si>
  <si>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</si>
  <si>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</si>
  <si>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</si>
  <si>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</si>
  <si>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</si>
  <si>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</si>
  <si>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</si>
  <si>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</si>
  <si>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</si>
  <si>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</si>
  <si>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</si>
  <si>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</si>
  <si>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</si>
  <si>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</si>
  <si>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</si>
  <si>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</si>
  <si>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</si>
  <si>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</si>
  <si>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</si>
  <si>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</si>
  <si>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</si>
  <si>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</si>
  <si>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</si>
  <si>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</si>
  <si>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</si>
  <si>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</si>
  <si>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</si>
  <si>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</si>
  <si>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</si>
  <si>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</si>
  <si>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</si>
  <si>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</si>
  <si>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</si>
  <si>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</si>
  <si>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</si>
  <si>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</si>
  <si>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</si>
  <si>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</si>
  <si>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</si>
  <si>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</si>
  <si>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</si>
  <si>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</si>
  <si>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</si>
  <si>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</si>
  <si>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</si>
  <si>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</si>
  <si>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</si>
  <si>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</si>
  <si>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</si>
  <si>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</si>
  <si>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</si>
  <si>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</si>
  <si>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</si>
  <si>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</si>
  <si>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</si>
  <si>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</si>
  <si>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</si>
  <si>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</si>
  <si>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</si>
  <si>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</si>
  <si>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</si>
  <si>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</si>
  <si>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</si>
  <si>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</si>
  <si>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</si>
  <si>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</si>
  <si>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</si>
  <si>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</si>
  <si>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</si>
  <si>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</si>
  <si>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</si>
  <si>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</si>
  <si>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</si>
  <si>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</si>
  <si>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</si>
  <si>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</si>
  <si>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</si>
  <si>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</si>
  <si>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</si>
  <si>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</si>
  <si>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</si>
  <si>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</si>
  <si>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</si>
  <si>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</si>
  <si>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</si>
  <si>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</si>
  <si>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</si>
  <si>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</si>
  <si>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</si>
  <si>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</si>
  <si>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</si>
  <si>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</si>
  <si>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</si>
  <si>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</si>
  <si>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</si>
  <si>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</si>
  <si>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</si>
  <si>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</si>
  <si>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</si>
  <si>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</si>
  <si>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</si>
  <si>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</si>
  <si>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</si>
  <si>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</si>
  <si>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</si>
  <si>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</si>
  <si>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</si>
  <si>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</si>
  <si>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</si>
  <si>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</si>
  <si>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</si>
  <si>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</si>
  <si>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</si>
  <si>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</si>
  <si>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</si>
  <si>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</si>
  <si>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</si>
  <si>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</si>
  <si>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</si>
  <si>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</si>
  <si>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</si>
  <si>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</si>
  <si>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</si>
  <si>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</si>
  <si>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</si>
  <si>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</si>
  <si>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</si>
  <si>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</si>
  <si>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</si>
  <si>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</si>
  <si>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</si>
  <si>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</si>
  <si>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</si>
  <si>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</si>
  <si>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</si>
  <si>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</si>
  <si>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</si>
  <si>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</si>
  <si>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</si>
  <si>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</si>
  <si>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</si>
  <si>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</si>
  <si>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</si>
  <si>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</si>
  <si>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</si>
  <si>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</si>
  <si>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</si>
  <si>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</si>
  <si>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</si>
  <si>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</si>
  <si>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</si>
  <si>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</si>
  <si>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</si>
  <si>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</si>
  <si>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</si>
  <si>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</si>
  <si>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</si>
  <si>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</si>
  <si>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</si>
  <si>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</si>
  <si>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</si>
  <si>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</si>
  <si>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</si>
  <si>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</si>
  <si>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</si>
  <si>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</si>
  <si>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</si>
  <si>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</si>
  <si>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</si>
  <si>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</si>
  <si>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</si>
  <si>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</si>
  <si>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</si>
  <si>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</si>
  <si>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</si>
  <si>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</si>
  <si>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</si>
  <si>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</si>
  <si>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</si>
  <si>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</si>
  <si>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</si>
  <si>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</si>
  <si>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</si>
  <si>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</si>
  <si>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</si>
  <si>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</si>
  <si>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</si>
  <si>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</si>
  <si>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</si>
  <si>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</si>
  <si>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</si>
  <si>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</si>
  <si>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</si>
  <si>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</si>
  <si>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</si>
  <si>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</si>
  <si>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</si>
  <si>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</si>
  <si>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</si>
  <si>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</si>
  <si>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</si>
  <si>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</si>
  <si>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</si>
  <si>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</si>
  <si>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</si>
  <si>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</si>
  <si>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</si>
  <si>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</si>
  <si>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</si>
  <si>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</si>
  <si>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</si>
  <si>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</si>
  <si>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</si>
  <si>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</si>
  <si>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</si>
  <si>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</si>
  <si>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</si>
  <si>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</si>
  <si>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</si>
  <si>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</si>
  <si>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</si>
  <si>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</si>
  <si>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</si>
  <si>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</si>
  <si>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</si>
  <si>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</si>
  <si>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</si>
  <si>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</si>
  <si>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</si>
  <si>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</si>
  <si>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</si>
  <si>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</si>
  <si>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</si>
  <si>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</si>
  <si>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</si>
  <si>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</si>
  <si>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</si>
  <si>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</si>
  <si>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</si>
  <si>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</si>
  <si>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</si>
  <si>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</si>
  <si>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</si>
  <si>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</si>
  <si>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</si>
  <si>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</si>
  <si>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</si>
  <si>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</si>
  <si>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</si>
  <si>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</si>
  <si>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</si>
  <si>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</si>
  <si>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</si>
  <si>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</si>
  <si>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</si>
  <si>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</si>
  <si>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</si>
  <si>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</si>
  <si>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</si>
  <si>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</si>
  <si>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</si>
  <si>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</si>
  <si>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</si>
  <si>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</si>
  <si>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</si>
  <si>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</si>
  <si>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</si>
  <si>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</si>
  <si>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</si>
  <si>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</si>
  <si>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</si>
  <si>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</si>
  <si>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</si>
  <si>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</si>
  <si>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</si>
  <si>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</si>
  <si>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</si>
  <si>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</si>
  <si>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</si>
  <si>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</si>
  <si>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</si>
  <si>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</si>
  <si>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</si>
  <si>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</si>
  <si>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</si>
  <si>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</si>
  <si>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</si>
  <si>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</si>
  <si>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</si>
  <si>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</si>
  <si>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</si>
  <si>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</si>
  <si>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</si>
  <si>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</si>
  <si>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</si>
  <si>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</si>
  <si>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</si>
  <si>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</si>
  <si>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</si>
  <si>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</si>
  <si>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</si>
  <si>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</si>
  <si>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</si>
  <si>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</si>
  <si>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</si>
  <si>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</si>
  <si>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</si>
  <si>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</si>
  <si>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</si>
  <si>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</si>
  <si>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</si>
  <si>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</si>
  <si>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</si>
  <si>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</si>
  <si>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</si>
  <si>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</si>
  <si>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</si>
  <si>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</si>
  <si>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</si>
  <si>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</si>
  <si>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</si>
  <si>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</si>
  <si>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</si>
  <si>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</si>
  <si>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</si>
  <si>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</si>
  <si>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</si>
  <si>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</si>
  <si>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</si>
  <si>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</si>
  <si>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</si>
  <si>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</si>
  <si>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</si>
  <si>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</si>
  <si>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</si>
  <si>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</si>
  <si>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</si>
  <si>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</si>
  <si>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</si>
  <si>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</si>
  <si>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</si>
  <si>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</si>
  <si>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</si>
  <si>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</si>
  <si>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</si>
  <si>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</si>
  <si>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</si>
  <si>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</si>
  <si>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</si>
  <si>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</si>
  <si>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</si>
  <si>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</si>
  <si>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</si>
  <si>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</si>
  <si>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</si>
  <si>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</si>
  <si>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</si>
  <si>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</si>
  <si>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</si>
  <si>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</si>
  <si>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</si>
  <si>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</si>
  <si>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</si>
  <si>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</si>
  <si>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</si>
  <si>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</si>
  <si>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</si>
  <si>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</si>
  <si>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</si>
  <si>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</si>
  <si>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</si>
  <si>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</si>
  <si>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</si>
  <si>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</si>
  <si>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</si>
  <si>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</si>
  <si>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</si>
  <si>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</si>
  <si>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</si>
  <si>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</si>
  <si>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</si>
  <si>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</si>
  <si>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</si>
  <si>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</si>
  <si>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</si>
  <si>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</si>
  <si>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</si>
  <si>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</si>
  <si>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</si>
  <si>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</si>
  <si>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</si>
  <si>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</si>
  <si>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</si>
  <si>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</si>
  <si>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</si>
  <si>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</si>
  <si>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</si>
  <si>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</si>
  <si>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</si>
  <si>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</si>
  <si>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</si>
  <si>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</si>
  <si>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</si>
  <si>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</si>
  <si>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</si>
  <si>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</si>
  <si>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</si>
  <si>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</si>
  <si>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</si>
  <si>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</si>
  <si>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</si>
  <si>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</si>
  <si>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</si>
  <si>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</si>
  <si>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</si>
  <si>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</si>
  <si>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</si>
  <si>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</si>
  <si>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</si>
  <si>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</si>
  <si>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</si>
  <si>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</si>
  <si>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</si>
  <si>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</si>
  <si>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</si>
  <si>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</si>
  <si>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</si>
  <si>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</si>
  <si>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</si>
  <si>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</si>
  <si>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</si>
  <si>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</si>
  <si>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</si>
  <si>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</si>
  <si>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</si>
  <si>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</si>
  <si>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</si>
  <si>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</si>
  <si>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</si>
  <si>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</si>
  <si>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</si>
  <si>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</si>
  <si>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</si>
  <si>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</si>
  <si>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</si>
  <si>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</si>
  <si>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</si>
  <si>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</si>
  <si>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</si>
  <si>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</si>
  <si>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</si>
  <si>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</si>
  <si>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</si>
  <si>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</si>
  <si>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</si>
  <si>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</si>
  <si>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</si>
  <si>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</si>
  <si>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</si>
  <si>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</si>
  <si>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</si>
  <si>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</si>
  <si>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</si>
  <si>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</si>
  <si>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</si>
  <si>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</si>
  <si>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</si>
  <si>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</si>
  <si>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</si>
  <si>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</si>
  <si>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</si>
  <si>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</si>
  <si>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</si>
  <si>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</si>
  <si>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</si>
  <si>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</si>
  <si>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</si>
  <si>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</si>
  <si>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</si>
  <si>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</si>
  <si>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</si>
  <si>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</si>
  <si>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</si>
  <si>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</si>
  <si>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</si>
  <si>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</si>
  <si>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</si>
  <si>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</si>
  <si>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</si>
  <si>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</si>
  <si>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</si>
  <si>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</si>
  <si>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</si>
  <si>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</si>
  <si>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</si>
  <si>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</si>
  <si>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</si>
  <si>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</si>
  <si>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</si>
  <si>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</si>
  <si>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</si>
  <si>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</si>
  <si>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</si>
  <si>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</si>
  <si>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</si>
  <si>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</si>
  <si>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</si>
  <si>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</si>
  <si>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</si>
  <si>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</si>
  <si>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</si>
  <si>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</si>
  <si>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</si>
  <si>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</si>
  <si>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</si>
  <si>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</si>
  <si>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</si>
  <si>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</si>
  <si>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</si>
  <si>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</si>
  <si>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</si>
  <si>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</si>
  <si>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</si>
  <si>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</si>
  <si>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</si>
  <si>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</si>
  <si>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</si>
  <si>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</si>
  <si>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</si>
  <si>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</si>
  <si>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</si>
  <si>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</si>
  <si>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</si>
  <si>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</si>
  <si>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</si>
  <si>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</si>
  <si>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</si>
  <si>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</si>
  <si>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</si>
  <si>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</si>
  <si>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</si>
  <si>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</si>
  <si>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</si>
  <si>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</si>
  <si>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</si>
  <si>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</si>
  <si>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</si>
  <si>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</si>
  <si>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</si>
  <si>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</si>
  <si>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</si>
  <si>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</si>
  <si>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</si>
  <si>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</si>
  <si>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</si>
  <si>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</si>
  <si>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</si>
  <si>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</si>
  <si>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</si>
  <si>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</si>
  <si>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</si>
  <si>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</si>
  <si>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</si>
  <si>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</si>
  <si>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</si>
  <si>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</si>
  <si>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</si>
  <si>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</si>
  <si>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</si>
  <si>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</si>
  <si>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</si>
  <si>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</si>
  <si>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</si>
  <si>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</si>
  <si>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</si>
  <si>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</si>
  <si>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</si>
  <si>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</si>
  <si>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</si>
  <si>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</si>
  <si>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</si>
  <si>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</si>
  <si>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</si>
  <si>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</si>
  <si>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</si>
  <si>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</si>
  <si>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</si>
  <si>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</si>
  <si>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</si>
  <si>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</si>
  <si>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</si>
  <si>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</si>
  <si>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</si>
  <si>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</si>
  <si>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</si>
  <si>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</si>
  <si>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</si>
  <si>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</si>
  <si>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</si>
  <si>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</si>
  <si>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</si>
  <si>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</si>
  <si>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</si>
  <si>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</si>
  <si>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</si>
  <si>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</si>
  <si>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</si>
  <si>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</si>
  <si>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</si>
  <si>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</si>
  <si>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</si>
  <si>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</si>
  <si>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</si>
  <si>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</si>
  <si>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</si>
  <si>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</si>
  <si>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</si>
  <si>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</si>
  <si>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</si>
  <si>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</si>
  <si>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</si>
  <si>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</si>
  <si>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</si>
  <si>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</si>
  <si>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</si>
  <si>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</si>
  <si>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</si>
  <si>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</si>
  <si>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</si>
  <si>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</si>
  <si>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</si>
  <si>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</si>
  <si>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</si>
  <si>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</si>
  <si>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</si>
  <si>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</si>
  <si>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</si>
  <si>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</si>
  <si>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</si>
  <si>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</si>
  <si>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</si>
  <si>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</si>
  <si>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</si>
  <si>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</si>
  <si>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</si>
  <si>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</si>
  <si>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</si>
  <si>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</si>
  <si>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</si>
  <si>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</si>
  <si>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</si>
  <si>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</si>
  <si>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</si>
  <si>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</si>
  <si>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</si>
  <si>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</si>
  <si>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</si>
  <si>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</si>
  <si>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</si>
  <si>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</si>
  <si>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</si>
  <si>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</si>
  <si>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</si>
  <si>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</si>
  <si>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</si>
  <si>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</si>
  <si>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</si>
  <si>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</si>
  <si>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</si>
  <si>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</si>
  <si>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</si>
  <si>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</si>
  <si>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</si>
  <si>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</si>
  <si>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</si>
  <si>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</si>
  <si>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</si>
  <si>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</si>
  <si>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</si>
  <si>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</si>
  <si>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</si>
  <si>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</si>
  <si>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</si>
  <si>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</si>
  <si>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</si>
  <si>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</si>
  <si>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</si>
  <si>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</si>
  <si>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</si>
  <si>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</si>
  <si>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</si>
  <si>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</si>
  <si>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</si>
  <si>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</si>
  <si>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</si>
  <si>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</si>
  <si>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</si>
  <si>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</si>
  <si>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</si>
  <si>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</si>
  <si>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</si>
  <si>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</si>
  <si>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</si>
  <si>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</si>
  <si>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</si>
  <si>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</si>
  <si>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</si>
  <si>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</si>
  <si>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</si>
  <si>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</si>
  <si>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</si>
  <si>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</si>
  <si>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</si>
  <si>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</si>
  <si>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</si>
  <si>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</si>
  <si>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</si>
  <si>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</si>
  <si>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</si>
  <si>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</si>
  <si>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</si>
  <si>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</si>
  <si>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</si>
  <si>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</si>
  <si>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</si>
  <si>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</si>
  <si>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</si>
  <si>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</si>
  <si>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</si>
  <si>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</si>
  <si>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</si>
  <si>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</si>
  <si>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</si>
  <si>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</si>
  <si>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</si>
  <si>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</si>
  <si>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</si>
  <si>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</si>
  <si>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</si>
  <si>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</si>
  <si>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</si>
  <si>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</si>
  <si>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</si>
  <si>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</si>
  <si>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</si>
  <si>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</si>
  <si>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</si>
  <si>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</si>
  <si>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</si>
  <si>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</si>
  <si>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</si>
  <si>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</si>
  <si>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</si>
  <si>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</si>
  <si>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</si>
  <si>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</si>
  <si>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</si>
  <si>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</si>
  <si>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</si>
  <si>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</si>
  <si>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</si>
  <si>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</si>
  <si>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</si>
  <si>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</si>
  <si>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</si>
  <si>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</si>
  <si>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</si>
  <si>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</si>
  <si>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</si>
  <si>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</si>
  <si>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</si>
  <si>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</si>
  <si>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</si>
  <si>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</si>
  <si>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</si>
  <si>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</si>
  <si>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</si>
  <si>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</si>
  <si>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</si>
  <si>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</si>
  <si>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</si>
  <si>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</si>
  <si>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</si>
  <si>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</si>
  <si>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</si>
  <si>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</si>
  <si>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</si>
  <si>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</si>
  <si>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</si>
  <si>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</si>
  <si>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</si>
  <si>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</si>
  <si>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</si>
  <si>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</si>
  <si>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</si>
  <si>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</si>
  <si>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</si>
  <si>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</si>
  <si>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</si>
  <si>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</si>
  <si>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</si>
  <si>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</si>
  <si>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</si>
  <si>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</si>
  <si>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</si>
  <si>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</si>
  <si>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</si>
  <si>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</si>
  <si>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</si>
  <si>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</si>
  <si>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</si>
  <si>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</si>
  <si>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</si>
  <si>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</si>
  <si>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</si>
  <si>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</si>
  <si>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</si>
  <si>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</si>
  <si>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</si>
  <si>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</si>
  <si>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</si>
  <si>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</si>
  <si>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</si>
  <si>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</si>
  <si>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</si>
  <si>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</si>
  <si>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</si>
  <si>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</si>
  <si>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</si>
  <si>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</si>
  <si>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</si>
  <si>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</si>
  <si>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</si>
  <si>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</si>
  <si>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</si>
  <si>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</si>
  <si>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</si>
  <si>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</si>
  <si>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</si>
  <si>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</si>
  <si>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</si>
  <si>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</si>
  <si>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</si>
  <si>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</si>
  <si>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</si>
  <si>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</si>
  <si>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</si>
  <si>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</si>
  <si>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</si>
  <si>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</si>
  <si>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</si>
  <si>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</si>
  <si>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</si>
  <si>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</si>
  <si>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</si>
  <si>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</si>
  <si>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</si>
  <si>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</si>
  <si>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</si>
  <si>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</si>
  <si>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</si>
  <si>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</si>
  <si>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</si>
  <si>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</si>
  <si>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</si>
  <si>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</si>
  <si>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</si>
  <si>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</si>
  <si>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</si>
  <si>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</si>
  <si>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</si>
  <si>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</si>
  <si>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</si>
  <si>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</si>
  <si>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</si>
  <si>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</si>
  <si>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</si>
  <si>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</si>
  <si>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</si>
  <si>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</si>
  <si>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</si>
  <si>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</si>
  <si>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</si>
  <si>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</si>
  <si>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</si>
  <si>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</si>
  <si>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</si>
  <si>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</si>
  <si>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</si>
  <si>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</si>
  <si>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</si>
  <si>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</si>
  <si>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</si>
  <si>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</si>
  <si>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</si>
  <si>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</si>
  <si>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</si>
  <si>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</si>
  <si>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</si>
  <si>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</si>
  <si>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</si>
  <si>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</si>
  <si>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</si>
  <si>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</si>
  <si>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</si>
  <si>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</si>
  <si>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</si>
  <si>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</si>
  <si>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</si>
  <si>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</si>
  <si>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</si>
  <si>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</si>
  <si>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</si>
  <si>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</si>
  <si>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</si>
  <si>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</si>
  <si>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</si>
  <si>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</si>
  <si>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</si>
  <si>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</si>
  <si>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</si>
  <si>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</si>
  <si>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</si>
  <si>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</si>
  <si>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</si>
  <si>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</si>
  <si>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</si>
  <si>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</si>
  <si>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</si>
  <si>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</si>
  <si>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</si>
  <si>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</si>
  <si>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</si>
  <si>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</si>
  <si>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</si>
  <si>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</si>
  <si>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</si>
  <si>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</si>
  <si>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</si>
  <si>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</si>
  <si>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</si>
  <si>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</si>
  <si>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</si>
  <si>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</si>
  <si>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</si>
  <si>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</si>
  <si>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</si>
  <si>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</si>
  <si>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</si>
  <si>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</si>
  <si>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</si>
  <si>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</si>
  <si>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</si>
  <si>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</si>
  <si>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</si>
  <si>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</si>
  <si>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</si>
  <si>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</si>
  <si>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</si>
  <si>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</si>
  <si>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</si>
  <si>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</si>
  <si>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</si>
  <si>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</si>
  <si>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</si>
  <si>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</si>
  <si>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</si>
  <si>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</si>
  <si>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</si>
  <si>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</si>
  <si>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</si>
  <si>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</si>
  <si>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</si>
  <si>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</si>
  <si>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</si>
  <si>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</si>
  <si>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</si>
  <si>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</si>
  <si>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</si>
  <si>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</si>
  <si>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</si>
  <si>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</si>
  <si>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</si>
  <si>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</si>
  <si>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</si>
  <si>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</si>
  <si>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</si>
  <si>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</si>
  <si>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</si>
  <si>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</si>
  <si>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</si>
  <si>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</si>
  <si>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</si>
  <si>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</si>
  <si>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</si>
  <si>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</si>
  <si>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</si>
  <si>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</si>
  <si>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</si>
  <si>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</si>
  <si>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</si>
  <si>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</si>
  <si>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</si>
  <si>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</si>
  <si>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</si>
  <si>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</si>
  <si>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</si>
  <si>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</si>
  <si>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</si>
  <si>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</si>
  <si>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</si>
  <si>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</si>
  <si>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</si>
  <si>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</si>
  <si>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</si>
  <si>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</si>
  <si>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</si>
  <si>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</si>
  <si>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</si>
  <si>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</si>
  <si>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</si>
  <si>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</si>
  <si>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</si>
  <si>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</si>
  <si>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</si>
  <si>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</si>
  <si>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</si>
  <si>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</si>
  <si>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</si>
  <si>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</si>
  <si>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</si>
  <si>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</si>
  <si>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</si>
  <si>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</si>
  <si>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</si>
  <si>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</si>
  <si>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</si>
  <si>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</si>
  <si>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</si>
  <si>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</si>
  <si>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</si>
  <si>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</si>
  <si>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</si>
  <si>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</si>
  <si>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</si>
  <si>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</si>
  <si>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</si>
  <si>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</si>
  <si>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</si>
  <si>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</si>
  <si>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</si>
  <si>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</si>
  <si>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</si>
  <si>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</si>
  <si>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</si>
  <si>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</si>
  <si>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</si>
  <si>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</si>
  <si>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</si>
  <si>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</si>
  <si>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</si>
  <si>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</si>
  <si>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</si>
  <si>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</si>
  <si>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</si>
  <si>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</si>
  <si>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</si>
  <si>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</si>
  <si>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</si>
  <si>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</si>
  <si>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</si>
  <si>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</si>
  <si>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</si>
  <si>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</si>
  <si>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</si>
  <si>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</si>
  <si>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</si>
  <si>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</si>
  <si>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</si>
  <si>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</si>
  <si>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</si>
  <si>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</si>
  <si>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</si>
  <si>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</si>
  <si>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</si>
  <si>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</si>
  <si>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</si>
  <si>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</si>
  <si>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</si>
  <si>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</si>
  <si>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</si>
  <si>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</si>
  <si>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</si>
  <si>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</si>
  <si>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</si>
  <si>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</si>
  <si>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</si>
  <si>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</si>
  <si>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</si>
  <si>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</si>
  <si>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</si>
  <si>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</si>
  <si>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</si>
  <si>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</si>
  <si>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</si>
  <si>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</si>
  <si>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</si>
  <si>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</si>
  <si>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</si>
  <si>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</si>
  <si>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</si>
  <si>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</si>
  <si>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</si>
  <si>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</si>
  <si>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</si>
  <si>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</si>
  <si>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</si>
  <si>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</si>
  <si>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</si>
  <si>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</si>
  <si>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</si>
  <si>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</si>
  <si>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</si>
  <si>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</si>
  <si>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</si>
  <si>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</si>
  <si>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</si>
  <si>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</si>
  <si>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</si>
  <si>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</si>
  <si>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</si>
  <si>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</si>
  <si>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</si>
  <si>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</si>
  <si>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</si>
  <si>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</si>
  <si>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</si>
  <si>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</si>
  <si>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</si>
  <si>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</si>
  <si>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</si>
  <si>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</si>
  <si>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</si>
  <si>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</si>
  <si>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</si>
  <si>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</si>
  <si>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</si>
  <si>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</si>
  <si>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</si>
  <si>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</si>
  <si>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</si>
  <si>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</si>
  <si>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</si>
  <si>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</si>
  <si>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</si>
  <si>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</si>
  <si>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</si>
  <si>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</si>
  <si>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</si>
  <si>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</si>
  <si>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</si>
  <si>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</si>
  <si>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</si>
  <si>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</si>
  <si>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</si>
  <si>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</si>
  <si>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</si>
  <si>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</si>
  <si>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</si>
  <si>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</si>
  <si>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</si>
  <si>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</si>
  <si>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</si>
  <si>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</si>
  <si>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</si>
  <si>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</si>
  <si>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</si>
  <si>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</si>
  <si>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</si>
  <si>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</si>
  <si>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</si>
  <si>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</si>
  <si>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</si>
  <si>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</si>
  <si>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</si>
  <si>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</si>
  <si>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</si>
  <si>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</si>
  <si>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</si>
  <si>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</si>
  <si>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</si>
  <si>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</si>
  <si>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</si>
  <si>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</si>
  <si>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</si>
  <si>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</si>
  <si>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</si>
  <si>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</si>
  <si>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</si>
  <si>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</si>
  <si>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</si>
  <si>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</si>
  <si>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</si>
  <si>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</si>
  <si>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</si>
  <si>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</si>
  <si>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</si>
  <si>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</si>
  <si>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</si>
  <si>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</si>
  <si>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</si>
  <si>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</si>
  <si>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</si>
  <si>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</si>
  <si>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</si>
  <si>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</si>
  <si>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</si>
  <si>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</si>
  <si>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</si>
  <si>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</si>
  <si>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</si>
  <si>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</si>
  <si>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</si>
  <si>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</si>
  <si>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</si>
  <si>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</si>
  <si>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</si>
  <si>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</si>
  <si>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</si>
  <si>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</si>
  <si>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</si>
  <si>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</si>
  <si>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</si>
  <si>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</si>
  <si>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</si>
  <si>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</si>
  <si>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</si>
  <si>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</si>
  <si>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</si>
  <si>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</si>
  <si>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</si>
  <si>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</si>
  <si>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</si>
  <si>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</si>
  <si>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</si>
  <si>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</si>
  <si>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</si>
  <si>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</si>
  <si>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</si>
  <si>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</si>
  <si>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</si>
  <si>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</si>
  <si>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</si>
  <si>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</si>
  <si>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</si>
  <si>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</si>
  <si>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</si>
  <si>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</si>
  <si>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</si>
  <si>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</si>
  <si>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</si>
  <si>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</si>
  <si>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</si>
  <si>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</si>
  <si>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</si>
  <si>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</si>
  <si>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</si>
  <si>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</si>
  <si>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</si>
  <si>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</si>
  <si>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</si>
  <si>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</si>
  <si>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</si>
  <si>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</si>
  <si>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</si>
  <si>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</si>
  <si>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</si>
  <si>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</si>
  <si>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</si>
  <si>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</si>
  <si>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</si>
  <si>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</si>
  <si>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</si>
  <si>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</si>
  <si>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</si>
  <si>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</si>
  <si>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</si>
  <si>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</si>
  <si>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</si>
  <si>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</si>
  <si>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</si>
  <si>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</si>
  <si>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</si>
  <si>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</si>
  <si>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</si>
  <si>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</si>
  <si>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</si>
  <si>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</si>
  <si>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</si>
  <si>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</si>
  <si>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</si>
  <si>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</si>
  <si>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</si>
  <si>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</si>
  <si>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</si>
  <si>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</si>
  <si>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</si>
  <si>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</si>
  <si>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</si>
  <si>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</si>
  <si>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</si>
  <si>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</si>
  <si>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</si>
  <si>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</si>
  <si>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</si>
  <si>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</si>
  <si>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</si>
  <si>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</si>
  <si>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</si>
  <si>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</si>
  <si>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</si>
  <si>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</si>
  <si>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</si>
  <si>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</si>
  <si>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</si>
  <si>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</si>
  <si>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</si>
  <si>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</si>
  <si>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</si>
  <si>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</si>
  <si>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</si>
  <si>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</si>
  <si>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</si>
  <si>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</si>
  <si>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</si>
  <si>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</si>
  <si>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</si>
  <si>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</si>
  <si>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</si>
  <si>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</si>
  <si>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</si>
  <si>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</si>
  <si>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</si>
  <si>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</si>
  <si>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</si>
  <si>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</si>
  <si>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</si>
  <si>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</si>
  <si>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</si>
  <si>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</si>
  <si>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</si>
  <si>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</si>
  <si>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</si>
  <si>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</si>
  <si>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</si>
  <si>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</si>
  <si>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</si>
  <si>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</si>
  <si>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</si>
  <si>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</si>
  <si>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</si>
  <si>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</si>
  <si>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</si>
  <si>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</si>
  <si>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</si>
  <si>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</si>
  <si>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</si>
  <si>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</si>
  <si>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</si>
  <si>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</si>
  <si>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</si>
  <si>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</si>
  <si>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</si>
  <si>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</si>
  <si>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</si>
  <si>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</si>
  <si>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</si>
  <si>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</si>
  <si>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</si>
  <si>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</si>
  <si>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</si>
  <si>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</si>
  <si>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</si>
  <si>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</si>
  <si>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</si>
  <si>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</si>
  <si>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</si>
  <si>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</si>
  <si>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</si>
  <si>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</si>
  <si>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</si>
  <si>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</si>
  <si>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</si>
  <si>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</si>
  <si>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</si>
  <si>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</si>
  <si>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</si>
  <si>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</si>
  <si>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</si>
  <si>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</si>
  <si>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</si>
  <si>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</si>
  <si>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</si>
  <si>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</si>
  <si>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</si>
  <si>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</si>
  <si>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</si>
  <si>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</si>
  <si>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</si>
  <si>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</si>
  <si>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</si>
  <si>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</si>
  <si>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</si>
  <si>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</si>
  <si>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</si>
  <si>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</si>
  <si>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</si>
  <si>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</si>
  <si>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</si>
  <si>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</si>
  <si>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</si>
  <si>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</si>
  <si>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</si>
  <si>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</si>
  <si>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</si>
  <si>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</si>
  <si>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</si>
  <si>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</si>
  <si>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</si>
  <si>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</si>
  <si>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</si>
  <si>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</si>
  <si>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</si>
  <si>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</si>
  <si>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</si>
  <si>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</si>
  <si>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</si>
  <si>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</si>
  <si>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</si>
  <si>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</si>
  <si>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</si>
  <si>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</si>
  <si>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</si>
  <si>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</si>
  <si>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</si>
  <si>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</si>
  <si>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</si>
  <si>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</si>
  <si>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</si>
  <si>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</si>
  <si>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</si>
  <si>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</si>
  <si>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</si>
  <si>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</si>
  <si>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</si>
  <si>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</si>
  <si>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</si>
  <si>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</si>
  <si>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</si>
  <si>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</si>
  <si>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</si>
  <si>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</si>
  <si>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</si>
  <si>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</si>
  <si>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</si>
  <si>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</si>
  <si>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</si>
  <si>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</si>
  <si>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</si>
  <si>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</si>
  <si>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</si>
  <si>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</si>
  <si>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</si>
  <si>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</si>
  <si>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</si>
  <si>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</si>
  <si>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</si>
  <si>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</si>
  <si>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</si>
  <si>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</si>
  <si>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</si>
  <si>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</si>
  <si>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</si>
  <si>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</si>
  <si>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</si>
  <si>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</si>
  <si>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</si>
  <si>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</si>
  <si>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</si>
  <si>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</si>
  <si>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</si>
  <si>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</si>
  <si>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</si>
  <si>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</si>
  <si>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</si>
  <si>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</si>
  <si>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</si>
  <si>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</si>
  <si>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</si>
  <si>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</si>
  <si>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</si>
  <si>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</si>
  <si>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</si>
  <si>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</si>
  <si>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</si>
  <si>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</si>
  <si>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</si>
  <si>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</si>
  <si>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</si>
  <si>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</si>
  <si>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</si>
  <si>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</si>
  <si>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</si>
  <si>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</si>
  <si>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</si>
  <si>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</si>
  <si>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</si>
  <si>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</si>
  <si>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</si>
  <si>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</si>
  <si>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</si>
  <si>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</si>
  <si>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</si>
  <si>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</si>
  <si>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</si>
  <si>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</si>
  <si>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</si>
  <si>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</si>
  <si>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</si>
  <si>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</si>
  <si>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</si>
  <si>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</si>
  <si>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</si>
  <si>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</si>
  <si>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</si>
  <si>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</si>
  <si>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</si>
  <si>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</si>
  <si>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</si>
  <si>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</si>
  <si>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</si>
  <si>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</si>
  <si>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</si>
  <si>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</si>
  <si>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</si>
  <si>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</si>
  <si>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</si>
  <si>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</si>
  <si>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</si>
  <si>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</si>
  <si>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</si>
  <si>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</si>
  <si>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</si>
  <si>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</si>
  <si>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</si>
  <si>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</si>
  <si>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</si>
  <si>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</si>
  <si>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</si>
  <si>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</si>
  <si>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</si>
  <si>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</si>
  <si>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</si>
  <si>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</si>
  <si>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</si>
  <si>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</si>
  <si>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</si>
  <si>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</si>
  <si>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</si>
  <si>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</si>
  <si>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</si>
  <si>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</si>
  <si>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</si>
  <si>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</si>
  <si>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</si>
  <si>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</si>
  <si>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</si>
  <si>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</si>
  <si>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</si>
  <si>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</si>
  <si>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</si>
  <si>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</si>
  <si>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</si>
  <si>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</si>
  <si>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</si>
  <si>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</si>
  <si>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</si>
  <si>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</si>
  <si>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</si>
  <si>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</si>
  <si>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</si>
  <si>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</si>
  <si>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</si>
  <si>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</si>
  <si>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</si>
  <si>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</si>
  <si>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</si>
  <si>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</si>
  <si>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</si>
  <si>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</si>
  <si>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</si>
  <si>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</si>
  <si>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</si>
  <si>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</si>
  <si>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</si>
  <si>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</si>
  <si>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</si>
  <si>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</si>
  <si>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</si>
  <si>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</si>
  <si>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</si>
  <si>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</si>
  <si>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</si>
  <si>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</si>
  <si>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</si>
  <si>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</si>
  <si>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</si>
  <si>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</si>
  <si>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</si>
  <si>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</si>
  <si>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</si>
  <si>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</si>
  <si>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</si>
  <si>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</si>
  <si>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</si>
  <si>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</si>
  <si>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</si>
  <si>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</si>
  <si>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</si>
  <si>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</si>
  <si>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</si>
  <si>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</si>
  <si>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</si>
  <si>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</si>
  <si>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</si>
  <si>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</si>
  <si>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</si>
  <si>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</si>
  <si>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</si>
  <si>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</si>
  <si>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</si>
  <si>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</si>
  <si>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</si>
  <si>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</si>
  <si>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</si>
  <si>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</si>
  <si>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</si>
  <si>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</si>
  <si>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</si>
  <si>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</si>
  <si>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</si>
  <si>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</si>
  <si>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</si>
  <si>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</si>
  <si>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</si>
  <si>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</si>
  <si>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</si>
  <si>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</si>
  <si>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</si>
  <si>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</si>
  <si>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</si>
  <si>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</si>
  <si>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</si>
  <si>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</si>
  <si>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</si>
  <si>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</si>
  <si>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</si>
  <si>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</si>
  <si>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</si>
  <si>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</si>
  <si>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</si>
  <si>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</si>
  <si>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</si>
  <si>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</si>
  <si>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</si>
  <si>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</si>
  <si>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</si>
  <si>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</si>
  <si>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</si>
  <si>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</si>
  <si>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</si>
  <si>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</si>
  <si>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</si>
  <si>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</si>
  <si>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</si>
  <si>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</si>
  <si>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</si>
  <si>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</si>
  <si>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</si>
  <si>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</si>
  <si>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</si>
  <si>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</si>
  <si>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</si>
  <si>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</si>
  <si>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</si>
  <si>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</si>
  <si>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</si>
  <si>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</si>
  <si>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</si>
  <si>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</si>
  <si>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</si>
  <si>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</si>
  <si>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</si>
  <si>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</si>
  <si>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</si>
  <si>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</si>
  <si>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</si>
  <si>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</si>
  <si>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</si>
  <si>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</si>
  <si>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</si>
  <si>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</si>
  <si>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</si>
  <si>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</si>
  <si>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</si>
  <si>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</si>
  <si>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</si>
  <si>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</si>
  <si>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</si>
  <si>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</si>
  <si>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</si>
  <si>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</si>
  <si>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</si>
  <si>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</si>
  <si>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</si>
  <si>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</si>
  <si>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</si>
  <si>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</si>
  <si>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</si>
  <si>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</si>
  <si>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</si>
  <si>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</si>
  <si>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</si>
  <si>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</si>
  <si>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</si>
  <si>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</si>
  <si>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</si>
  <si>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</si>
  <si>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</si>
  <si>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</si>
  <si>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</si>
  <si>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</si>
  <si>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</si>
  <si>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</si>
  <si>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</si>
  <si>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</si>
  <si>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</si>
  <si>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</si>
  <si>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</si>
  <si>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</si>
  <si>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</si>
  <si>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</si>
  <si>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</si>
  <si>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</si>
  <si>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</si>
  <si>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</si>
  <si>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</si>
  <si>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</si>
  <si>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</si>
  <si>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</si>
  <si>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</si>
  <si>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</si>
  <si>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</si>
  <si>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</si>
  <si>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</si>
  <si>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</si>
  <si>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</si>
  <si>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</si>
  <si>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</si>
  <si>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</si>
  <si>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</si>
  <si>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</si>
  <si>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</si>
  <si>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</si>
  <si>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</si>
  <si>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</si>
  <si>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</si>
  <si>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</si>
  <si>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</si>
  <si>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</si>
  <si>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</si>
  <si>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</si>
  <si>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</si>
  <si>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</si>
  <si>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</si>
  <si>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</si>
  <si>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</si>
  <si>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</si>
  <si>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</si>
  <si>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</si>
  <si>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</si>
  <si>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</si>
  <si>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</si>
  <si>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</si>
  <si>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</si>
  <si>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</si>
  <si>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</si>
  <si>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</si>
  <si>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</si>
  <si>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</si>
  <si>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</si>
  <si>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</si>
  <si>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</si>
  <si>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</si>
  <si>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</si>
  <si>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</si>
  <si>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</si>
  <si>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</si>
  <si>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</si>
  <si>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</si>
  <si>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</si>
  <si>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</si>
  <si>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</si>
  <si>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</si>
  <si>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</si>
  <si>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</si>
  <si>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</si>
  <si>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</si>
  <si>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</si>
  <si>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</si>
  <si>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</si>
  <si>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</si>
  <si>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</si>
  <si>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</si>
  <si>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</si>
  <si>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</si>
  <si>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</si>
  <si>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</si>
  <si>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</si>
  <si>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</si>
  <si>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</si>
  <si>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</si>
  <si>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</si>
  <si>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</si>
  <si>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</si>
  <si>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</si>
  <si>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</si>
  <si>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</si>
  <si>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</si>
  <si>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</si>
  <si>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</si>
  <si>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</si>
  <si>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</si>
  <si>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</si>
  <si>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</si>
  <si>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</si>
  <si>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</si>
  <si>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</si>
  <si>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</si>
  <si>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</si>
  <si>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</si>
  <si>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</si>
  <si>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</si>
  <si>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</si>
  <si>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</si>
  <si>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</si>
  <si>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</si>
  <si>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</si>
  <si>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</si>
  <si>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</si>
  <si>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</si>
  <si>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</si>
  <si>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</si>
  <si>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</si>
  <si>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</si>
  <si>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</si>
  <si>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</si>
  <si>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</si>
  <si>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</si>
  <si>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</si>
  <si>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</si>
  <si>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</si>
  <si>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</si>
  <si>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</si>
  <si>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</si>
  <si>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</si>
  <si>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</si>
  <si>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</si>
  <si>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</si>
  <si>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</si>
  <si>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</si>
  <si>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</si>
  <si>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</si>
  <si>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</si>
  <si>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</si>
  <si>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</si>
  <si>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</si>
  <si>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</si>
  <si>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</si>
  <si>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</si>
  <si>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</si>
  <si>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</si>
  <si>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</si>
  <si>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</si>
  <si>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</si>
  <si>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</si>
  <si>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</si>
  <si>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</si>
  <si>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</si>
  <si>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</si>
  <si>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</si>
  <si>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</si>
  <si>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</si>
  <si>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</si>
  <si>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</si>
  <si>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</si>
  <si>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</si>
  <si>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</si>
  <si>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</si>
  <si>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</si>
  <si>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</si>
  <si>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</si>
  <si>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</si>
  <si>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</si>
  <si>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</si>
  <si>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</si>
  <si>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</si>
  <si>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</si>
  <si>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</si>
  <si>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</si>
  <si>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</si>
  <si>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</si>
  <si>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</si>
  <si>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</si>
  <si>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</si>
  <si>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</si>
  <si>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</si>
  <si>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</si>
  <si>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</si>
  <si>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</si>
  <si>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</si>
  <si>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</si>
  <si>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</si>
  <si>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</si>
  <si>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</si>
  <si>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</si>
  <si>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</si>
  <si>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</si>
  <si>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</si>
  <si>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</si>
  <si>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</si>
  <si>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</si>
  <si>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</si>
  <si>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</si>
  <si>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</si>
  <si>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</si>
  <si>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</si>
  <si>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</si>
  <si>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</si>
  <si>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</si>
  <si>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</si>
  <si>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</si>
  <si>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</si>
  <si>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</si>
  <si>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</si>
  <si>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</si>
  <si>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</si>
  <si>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</si>
  <si>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</si>
  <si>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</si>
  <si>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</si>
  <si>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</si>
  <si>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</si>
  <si>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</si>
  <si>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</si>
  <si>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</si>
  <si>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</si>
  <si>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</si>
  <si>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</si>
  <si>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</si>
  <si>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</si>
  <si>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</si>
  <si>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</si>
  <si>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</si>
  <si>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</si>
  <si>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</si>
  <si>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</si>
  <si>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</si>
  <si>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</si>
  <si>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</si>
  <si>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</si>
  <si>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</si>
  <si>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</si>
  <si>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</si>
  <si>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</si>
  <si>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</si>
  <si>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</si>
  <si>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</si>
  <si>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</si>
  <si>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</si>
  <si>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</si>
  <si>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</si>
  <si>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</si>
  <si>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</si>
  <si>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</si>
  <si>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</si>
  <si>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</si>
  <si>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</si>
  <si>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</si>
  <si>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</si>
  <si>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</si>
  <si>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</si>
  <si>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</si>
  <si>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</si>
  <si>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</si>
  <si>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</si>
  <si>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</si>
  <si>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</si>
  <si>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</si>
  <si>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</si>
  <si>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</si>
  <si>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</si>
  <si>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</si>
  <si>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</si>
  <si>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</si>
  <si>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</si>
  <si>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</si>
  <si>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</si>
  <si>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</si>
  <si>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</si>
  <si>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</si>
  <si>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</si>
  <si>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</si>
  <si>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</si>
  <si>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</si>
  <si>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</si>
  <si>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</si>
  <si>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</si>
  <si>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</si>
  <si>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</si>
  <si>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</si>
  <si>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</si>
  <si>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</si>
  <si>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</si>
  <si>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</si>
  <si>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</si>
  <si>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</si>
  <si>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</si>
  <si>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</si>
  <si>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</si>
  <si>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</si>
  <si>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</si>
  <si>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</si>
  <si>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</si>
  <si>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</si>
  <si>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</si>
  <si>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</si>
  <si>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</si>
  <si>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</si>
  <si>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</si>
  <si>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</si>
  <si>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</si>
  <si>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</si>
  <si>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</si>
  <si>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</si>
  <si>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</si>
  <si>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</si>
  <si>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</si>
  <si>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</si>
  <si>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</si>
  <si>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</si>
  <si>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</si>
  <si>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</si>
  <si>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</si>
  <si>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</si>
  <si>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</si>
  <si>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</si>
  <si>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</si>
  <si>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</si>
  <si>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</si>
  <si>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</si>
  <si>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</si>
  <si>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</si>
  <si>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</si>
  <si>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</si>
  <si>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</si>
  <si>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</si>
  <si>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</si>
  <si>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</si>
  <si>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</si>
  <si>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</si>
  <si>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</si>
  <si>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</si>
  <si>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</si>
  <si>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</si>
  <si>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</si>
  <si>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</si>
  <si>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</si>
  <si>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</si>
  <si>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</si>
  <si>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</si>
  <si>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</si>
  <si>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</si>
  <si>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</si>
  <si>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</si>
  <si>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</si>
  <si>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</si>
  <si>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</si>
  <si>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</si>
  <si>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</si>
  <si>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</si>
  <si>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</si>
  <si>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</si>
  <si>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</si>
  <si>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</si>
  <si>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</si>
  <si>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</si>
  <si>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</si>
  <si>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</si>
  <si>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</si>
  <si>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</si>
  <si>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</si>
  <si>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</si>
  <si>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</si>
  <si>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</si>
  <si>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</si>
  <si>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</si>
  <si>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</si>
  <si>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</si>
  <si>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</si>
  <si>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</si>
  <si>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</si>
  <si>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</si>
  <si>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</si>
  <si>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</si>
  <si>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</si>
  <si>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</si>
  <si>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</si>
  <si>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</si>
  <si>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</si>
  <si>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</si>
  <si>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</si>
  <si>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</si>
  <si>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</si>
  <si>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</si>
  <si>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</si>
  <si>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</si>
  <si>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</si>
  <si>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</si>
  <si>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</si>
  <si>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</si>
  <si>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</si>
  <si>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</si>
  <si>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</si>
  <si>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</si>
  <si>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</si>
  <si>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</si>
  <si>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</si>
  <si>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</si>
  <si>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</si>
  <si>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</si>
  <si>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</si>
  <si>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</si>
  <si>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</si>
  <si>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</si>
  <si>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</si>
  <si>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</si>
  <si>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</si>
  <si>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</si>
  <si>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</si>
  <si>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</si>
  <si>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</si>
  <si>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</si>
  <si>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</si>
  <si>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</si>
  <si>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</si>
  <si>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</si>
  <si>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</si>
  <si>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</si>
  <si>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</si>
  <si>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</si>
  <si>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</si>
  <si>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</si>
  <si>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</si>
  <si>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</si>
  <si>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</si>
  <si>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</si>
  <si>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</si>
  <si>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</si>
  <si>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</si>
  <si>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</si>
  <si>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</si>
  <si>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</si>
  <si>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</si>
  <si>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</si>
  <si>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</si>
  <si>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</si>
  <si>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</si>
  <si>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</si>
  <si>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</si>
  <si>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</si>
  <si>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</si>
  <si>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</si>
  <si>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</si>
  <si>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</si>
  <si>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</si>
  <si>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</si>
  <si>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</si>
  <si>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</si>
  <si>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</si>
  <si>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</si>
  <si>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</si>
  <si>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</si>
  <si>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</si>
  <si>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</si>
  <si>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</si>
  <si>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</si>
  <si>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</si>
  <si>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</si>
  <si>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</si>
  <si>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</si>
  <si>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</si>
  <si>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</si>
  <si>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</si>
  <si>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</si>
  <si>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</si>
  <si>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</si>
  <si>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</si>
  <si>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</si>
  <si>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</si>
  <si>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</si>
  <si>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</si>
  <si>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</si>
  <si>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</si>
  <si>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</si>
  <si>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</si>
  <si>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</si>
  <si>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</si>
  <si>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</si>
  <si>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</si>
  <si>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</si>
  <si>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</si>
  <si>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</si>
  <si>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</si>
  <si>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</si>
  <si>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</si>
  <si>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</si>
  <si>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</si>
  <si>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</si>
  <si>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</si>
  <si>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</si>
  <si>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</si>
  <si>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</si>
  <si>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</si>
  <si>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</si>
  <si>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</si>
  <si>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</si>
  <si>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</si>
  <si>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</si>
  <si>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</si>
  <si>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</si>
  <si>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</si>
  <si>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</si>
  <si>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</si>
  <si>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</si>
  <si>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</si>
  <si>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</si>
  <si>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</si>
  <si>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</si>
  <si>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</si>
  <si>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</si>
  <si>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</si>
  <si>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</si>
  <si>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</si>
  <si>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</si>
  <si>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</si>
  <si>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</si>
  <si>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</si>
  <si>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</si>
  <si>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</si>
  <si>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</si>
  <si>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</si>
  <si>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</si>
  <si>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</si>
  <si>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</si>
  <si>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</si>
  <si>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</si>
  <si>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</si>
  <si>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</si>
  <si>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</si>
  <si>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</si>
  <si>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</si>
  <si>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</si>
  <si>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</si>
  <si>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</si>
  <si>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</si>
  <si>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</si>
  <si>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</si>
  <si>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</si>
  <si>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</si>
  <si>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</si>
  <si>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</si>
  <si>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</si>
  <si>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</si>
  <si>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</si>
  <si>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</si>
  <si>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</si>
  <si>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</si>
  <si>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</si>
  <si>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</si>
  <si>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</si>
  <si>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</si>
  <si>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</si>
  <si>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</si>
  <si>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</si>
  <si>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</si>
  <si>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</si>
  <si>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</si>
  <si>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</si>
  <si>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</si>
  <si>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</si>
  <si>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</si>
  <si>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</si>
  <si>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</si>
  <si>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</si>
  <si>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</si>
  <si>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</si>
  <si>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</si>
  <si>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</si>
  <si>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</si>
  <si>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</si>
  <si>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</si>
  <si>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</si>
  <si>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</si>
  <si>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</si>
  <si>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</si>
  <si>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</si>
  <si>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</si>
  <si>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</si>
  <si>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</si>
  <si>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</si>
  <si>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</si>
  <si>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</si>
  <si>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</si>
  <si>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</si>
  <si>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</si>
  <si>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</si>
  <si>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</si>
  <si>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</si>
  <si>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</si>
  <si>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</si>
  <si>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</si>
  <si>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</si>
  <si>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</si>
  <si>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</si>
  <si>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</si>
  <si>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</si>
  <si>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</si>
  <si>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</si>
  <si>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</si>
  <si>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</si>
  <si>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</si>
  <si>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</si>
  <si>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</si>
  <si>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</si>
  <si>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</si>
  <si>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</si>
  <si>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</si>
  <si>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</si>
  <si>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</si>
  <si>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</si>
  <si>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</si>
  <si>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</si>
  <si>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</si>
  <si>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</si>
  <si>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</si>
  <si>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</si>
  <si>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</si>
  <si>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</si>
  <si>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</si>
  <si>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</si>
  <si>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</si>
  <si>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</si>
  <si>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</si>
  <si>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</si>
  <si>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</si>
  <si>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</si>
  <si>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</si>
  <si>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</si>
  <si>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</si>
  <si>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</si>
  <si>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</si>
  <si>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</si>
  <si>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</si>
  <si>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</si>
  <si>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</si>
  <si>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</si>
  <si>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</si>
  <si>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</si>
  <si>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</si>
  <si>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</si>
  <si>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</si>
  <si>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</si>
  <si>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</si>
  <si>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</si>
  <si>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</si>
  <si>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</si>
  <si>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</si>
  <si>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</si>
  <si>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</si>
  <si>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</si>
  <si>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</si>
  <si>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</si>
  <si>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</si>
  <si>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</si>
  <si>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</si>
  <si>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</si>
  <si>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</si>
  <si>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</si>
  <si>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</si>
  <si>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</si>
  <si>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</si>
  <si>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</si>
  <si>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</si>
  <si>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</si>
  <si>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</si>
  <si>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</si>
  <si>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</si>
  <si>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</si>
  <si>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</si>
  <si>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</si>
  <si>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</si>
  <si>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</si>
  <si>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</si>
  <si>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</si>
  <si>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</si>
  <si>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</si>
  <si>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</si>
  <si>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</si>
  <si>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</si>
  <si>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</si>
  <si>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</si>
  <si>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</si>
  <si>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</si>
  <si>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</si>
  <si>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</si>
  <si>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</si>
  <si>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</si>
  <si>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</si>
  <si>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</si>
  <si>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</si>
  <si>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</si>
  <si>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</si>
  <si>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</si>
  <si>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</si>
  <si>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</si>
  <si>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</si>
  <si>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</si>
  <si>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</si>
  <si>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</si>
  <si>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</si>
  <si>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</si>
  <si>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</si>
  <si>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</si>
  <si>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</si>
  <si>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</si>
  <si>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</si>
  <si>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</si>
  <si>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</si>
  <si>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</si>
  <si>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</si>
  <si>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</si>
  <si>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</si>
  <si>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</si>
  <si>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</si>
  <si>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</si>
  <si>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</si>
  <si>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</si>
  <si>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</si>
  <si>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</si>
  <si>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</si>
  <si>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</si>
  <si>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</si>
  <si>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</si>
  <si>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</si>
  <si>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</si>
  <si>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</si>
  <si>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</si>
  <si>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</si>
  <si>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</si>
  <si>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</si>
  <si>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</si>
  <si>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</si>
  <si>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</si>
  <si>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</si>
  <si>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</si>
  <si>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</si>
  <si>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</si>
  <si>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</si>
  <si>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</si>
  <si>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</si>
  <si>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</si>
  <si>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</si>
  <si>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</si>
  <si>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</si>
  <si>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</si>
  <si>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</si>
  <si>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</si>
  <si>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</si>
  <si>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</si>
  <si>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</si>
  <si>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</si>
  <si>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</si>
  <si>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</si>
  <si>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</si>
  <si>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</si>
  <si>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</si>
  <si>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</si>
  <si>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</si>
  <si>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</si>
  <si>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</si>
  <si>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</si>
  <si>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</si>
  <si>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</si>
  <si>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</si>
  <si>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</si>
  <si>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</si>
  <si>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</si>
  <si>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</si>
  <si>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</si>
  <si>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</si>
  <si>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</si>
  <si>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</si>
  <si>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</si>
  <si>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</si>
  <si>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</si>
  <si>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</si>
  <si>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</si>
  <si>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</si>
  <si>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</si>
  <si>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</si>
  <si>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</si>
  <si>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</si>
  <si>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</si>
  <si>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</si>
  <si>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</si>
  <si>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</si>
  <si>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</si>
  <si>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</si>
  <si>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</si>
  <si>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</si>
  <si>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</si>
  <si>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</si>
  <si>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</si>
  <si>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</si>
  <si>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</si>
  <si>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</si>
  <si>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</si>
  <si>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</si>
  <si>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</si>
  <si>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</si>
  <si>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</si>
  <si>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</si>
  <si>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</si>
  <si>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</si>
  <si>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</si>
  <si>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</si>
  <si>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</si>
  <si>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</si>
  <si>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</si>
  <si>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</si>
  <si>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</si>
  <si>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</si>
  <si>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</si>
  <si>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</si>
  <si>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</si>
  <si>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</si>
  <si>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</si>
  <si>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</si>
  <si>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</si>
  <si>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</si>
  <si>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</si>
  <si>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</si>
  <si>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</si>
  <si>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</si>
  <si>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</si>
  <si>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</si>
  <si>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</si>
  <si>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</si>
  <si>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</si>
  <si>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</si>
  <si>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</si>
  <si>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</si>
  <si>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</si>
  <si>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</si>
  <si>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</si>
  <si>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</si>
  <si>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</si>
  <si>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</si>
  <si>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</si>
  <si>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</si>
  <si>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</si>
  <si>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</si>
  <si>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</si>
  <si>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</si>
  <si>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</si>
  <si>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</si>
  <si>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</si>
  <si>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</si>
  <si>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</si>
  <si>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</si>
  <si>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</si>
  <si>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</si>
  <si>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</si>
  <si>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</si>
  <si>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</si>
  <si>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</si>
  <si>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</si>
  <si>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</si>
  <si>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</si>
  <si>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</si>
  <si>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</si>
  <si>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</si>
  <si>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</si>
  <si>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</si>
  <si>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</si>
  <si>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</si>
  <si>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</si>
  <si>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</si>
  <si>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</si>
  <si>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</si>
  <si>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</si>
  <si>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</si>
  <si>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</si>
  <si>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</si>
  <si>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</si>
  <si>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</si>
  <si>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</si>
  <si>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</si>
  <si>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</si>
  <si>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</si>
  <si>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</si>
  <si>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</si>
  <si>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</si>
  <si>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</si>
  <si>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</si>
  <si>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</si>
  <si>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</si>
  <si>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</si>
  <si>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</si>
  <si>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</si>
  <si>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</si>
  <si>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</si>
  <si>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</si>
  <si>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</si>
  <si>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</si>
  <si>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</si>
  <si>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</si>
  <si>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</si>
  <si>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</si>
  <si>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</si>
  <si>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</si>
  <si>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</si>
  <si>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</si>
  <si>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</si>
  <si>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</si>
  <si>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</si>
  <si>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</si>
  <si>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</si>
  <si>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</si>
  <si>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</si>
  <si>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</si>
  <si>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</si>
  <si>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</si>
  <si>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</si>
  <si>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</si>
  <si>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</si>
  <si>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</si>
  <si>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</si>
  <si>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</si>
  <si>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</si>
  <si>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</si>
  <si>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</si>
  <si>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</si>
  <si>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</si>
  <si>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</si>
  <si>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</si>
  <si>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</si>
  <si>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</si>
  <si>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</si>
  <si>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</si>
  <si>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</si>
  <si>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</si>
  <si>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</si>
  <si>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</si>
  <si>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</si>
  <si>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</si>
  <si>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</si>
  <si>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</si>
  <si>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</si>
  <si>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</si>
  <si>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</si>
  <si>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</si>
  <si>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</si>
  <si>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</si>
  <si>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</si>
  <si>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</si>
  <si>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</si>
  <si>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</si>
  <si>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</si>
  <si>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</si>
  <si>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</si>
  <si>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</si>
  <si>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</si>
  <si>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</si>
  <si>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</si>
  <si>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</si>
  <si>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</si>
  <si>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</si>
  <si>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</si>
  <si>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</si>
  <si>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</si>
  <si>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</si>
  <si>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</si>
  <si>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</si>
  <si>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</si>
  <si>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</si>
  <si>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</si>
  <si>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</si>
  <si>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</si>
  <si>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</si>
  <si>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</si>
  <si>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</si>
  <si>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</si>
  <si>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</si>
  <si>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</si>
  <si>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</si>
  <si>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</si>
  <si>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</si>
  <si>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</si>
  <si>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</si>
  <si>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</si>
  <si>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</si>
  <si>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</si>
  <si>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</si>
  <si>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</si>
  <si>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</si>
  <si>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</si>
  <si>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</si>
  <si>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</si>
  <si>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</si>
  <si>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</si>
  <si>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</si>
  <si>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</si>
  <si>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</si>
  <si>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</si>
  <si>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</si>
  <si>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</si>
  <si>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</si>
  <si>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</si>
  <si>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</si>
  <si>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</si>
  <si>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</si>
  <si>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</si>
  <si>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</si>
  <si>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</si>
  <si>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</si>
  <si>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</si>
  <si>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</si>
  <si>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</si>
  <si>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</si>
  <si>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</si>
  <si>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</si>
  <si>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</si>
  <si>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</si>
  <si>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</si>
  <si>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</si>
  <si>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</si>
  <si>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</si>
  <si>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</si>
  <si>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</si>
  <si>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</si>
  <si>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</si>
  <si>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</si>
  <si>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</si>
  <si>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</si>
  <si>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</si>
  <si>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</si>
  <si>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</si>
  <si>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</si>
  <si>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</si>
  <si>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</si>
  <si>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</si>
  <si>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</si>
  <si>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</si>
  <si>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</si>
  <si>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</si>
  <si>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</si>
  <si>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</si>
  <si>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</si>
  <si>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</si>
  <si>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</si>
  <si>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</si>
  <si>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</si>
  <si>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</si>
  <si>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</si>
  <si>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</si>
  <si>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</si>
  <si>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</si>
  <si>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</si>
  <si>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</si>
  <si>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</si>
  <si>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</si>
  <si>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</si>
  <si>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</si>
  <si>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</si>
  <si>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</si>
  <si>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</si>
  <si>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</si>
  <si>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</si>
  <si>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</si>
  <si>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</si>
  <si>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</si>
  <si>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</si>
  <si>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</si>
  <si>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</si>
  <si>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</si>
  <si>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</si>
  <si>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</si>
  <si>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</si>
  <si>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</si>
  <si>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</si>
  <si>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</si>
  <si>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</si>
  <si>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</si>
  <si>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</si>
  <si>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</si>
  <si>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</si>
  <si>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</si>
  <si>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</si>
  <si>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</si>
  <si>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</si>
  <si>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</si>
  <si>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</si>
  <si>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</si>
  <si>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</si>
  <si>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</si>
  <si>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</si>
  <si>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</si>
  <si>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</si>
  <si>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</si>
  <si>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</si>
  <si>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</si>
  <si>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</si>
  <si>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</si>
  <si>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</si>
  <si>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</si>
  <si>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</si>
  <si>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</si>
  <si>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</si>
  <si>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</si>
  <si>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</si>
  <si>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</si>
  <si>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</si>
  <si>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</si>
  <si>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</si>
  <si>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</si>
  <si>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</si>
  <si>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</si>
  <si>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</si>
  <si>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</si>
  <si>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</si>
  <si>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</si>
  <si>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</si>
  <si>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</si>
  <si>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</si>
  <si>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</si>
  <si>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</si>
  <si>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</si>
  <si>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</si>
  <si>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</si>
  <si>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</si>
  <si>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</si>
  <si>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</si>
  <si>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</si>
  <si>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</si>
  <si>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</si>
  <si>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</si>
  <si>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</si>
  <si>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</si>
  <si>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</si>
  <si>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</si>
  <si>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</si>
  <si>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</si>
  <si>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</si>
  <si>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</si>
  <si>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</si>
  <si>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</si>
  <si>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</si>
  <si>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</si>
  <si>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</si>
  <si>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</si>
  <si>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</si>
  <si>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</si>
  <si>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</si>
  <si>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</si>
  <si>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</si>
  <si>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</si>
  <si>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</si>
  <si>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</si>
  <si>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</si>
  <si>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</si>
  <si>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</si>
  <si>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</si>
  <si>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</si>
  <si>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</si>
  <si>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</si>
  <si>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</si>
  <si>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</si>
  <si>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</si>
  <si>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</si>
  <si>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</si>
  <si>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</si>
  <si>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</si>
  <si>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</si>
  <si>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</si>
  <si>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</si>
  <si>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</si>
  <si>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</si>
  <si>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</si>
  <si>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</si>
  <si>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</si>
  <si>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</si>
  <si>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</si>
  <si>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</si>
  <si>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</si>
  <si>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</si>
  <si>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</si>
  <si>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</si>
  <si>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</si>
  <si>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</si>
  <si>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</si>
  <si>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</si>
  <si>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</si>
  <si>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</si>
  <si>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</si>
  <si>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</si>
  <si>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</si>
  <si>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</si>
  <si>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</si>
  <si>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</si>
  <si>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</si>
  <si>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</si>
  <si>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</si>
  <si>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</si>
  <si>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</si>
  <si>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</si>
  <si>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</si>
  <si>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</si>
  <si>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</si>
  <si>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</si>
  <si>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</si>
  <si>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</si>
  <si>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</si>
  <si>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</si>
  <si>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</si>
  <si>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</si>
  <si>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</si>
  <si>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</si>
  <si>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</si>
  <si>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</si>
  <si>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</si>
  <si>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</si>
  <si>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</si>
  <si>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</si>
  <si>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</si>
  <si>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</si>
  <si>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</si>
  <si>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</si>
  <si>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</si>
  <si>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</si>
  <si>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</si>
  <si>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</si>
  <si>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</si>
  <si>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</si>
  <si>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</si>
  <si>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</si>
  <si>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</si>
  <si>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</si>
  <si>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</si>
  <si>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</si>
  <si>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</si>
  <si>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</si>
  <si>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</si>
  <si>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</si>
  <si>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</si>
  <si>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</si>
  <si>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</si>
  <si>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</si>
  <si>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</si>
  <si>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</si>
  <si>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</si>
  <si>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</si>
  <si>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</si>
  <si>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</si>
  <si>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</si>
  <si>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</si>
  <si>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</si>
  <si>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</si>
  <si>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</si>
  <si>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</si>
  <si>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</si>
  <si>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</si>
  <si>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</si>
  <si>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</si>
  <si>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</si>
  <si>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</si>
  <si>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</si>
  <si>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</si>
  <si>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</si>
  <si>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</si>
  <si>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</si>
  <si>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</si>
  <si>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</si>
  <si>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</si>
  <si>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</si>
  <si>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</si>
  <si>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</si>
  <si>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</si>
  <si>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</si>
  <si>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</si>
  <si>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</si>
  <si>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</si>
  <si>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</si>
  <si>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</si>
  <si>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</si>
  <si>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</si>
  <si>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</si>
  <si>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</si>
  <si>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</si>
  <si>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</si>
  <si>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</si>
  <si>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</si>
  <si>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</si>
  <si>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</si>
  <si>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</si>
  <si>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</si>
  <si>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</si>
  <si>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</si>
  <si>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</si>
  <si>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</si>
  <si>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</si>
  <si>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</si>
  <si>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</si>
  <si>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</si>
  <si>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</si>
  <si>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</si>
  <si>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</si>
  <si>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</si>
  <si>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</si>
  <si>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</si>
  <si>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</si>
  <si>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</si>
  <si>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</si>
  <si>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</si>
  <si>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</si>
  <si>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</si>
  <si>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</si>
  <si>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</si>
  <si>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</si>
  <si>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</si>
  <si>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</si>
  <si>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</si>
  <si>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</si>
  <si>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</si>
  <si>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</si>
  <si>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</si>
  <si>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</si>
  <si>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</si>
  <si>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</si>
  <si>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</si>
  <si>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</si>
  <si>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</si>
  <si>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</si>
  <si>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</si>
  <si>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</si>
  <si>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</si>
  <si>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</si>
  <si>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</si>
  <si>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</si>
  <si>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</si>
  <si>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</si>
  <si>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</si>
  <si>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</si>
  <si>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</si>
  <si>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</si>
  <si>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</si>
  <si>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</si>
  <si>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</si>
  <si>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</si>
  <si>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</si>
  <si>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</si>
  <si>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</si>
  <si>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</si>
  <si>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</si>
  <si>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</si>
  <si>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</si>
  <si>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</si>
  <si>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</si>
  <si>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</si>
  <si>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</si>
  <si>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</si>
  <si>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</si>
  <si>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</si>
  <si>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</si>
  <si>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</si>
  <si>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</si>
  <si>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</si>
  <si>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</si>
  <si>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</si>
  <si>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</si>
  <si>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</si>
  <si>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</si>
  <si>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</si>
  <si>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</si>
  <si>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</si>
  <si>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</si>
  <si>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</si>
  <si>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</si>
  <si>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</si>
  <si>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</si>
  <si>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</si>
  <si>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</si>
  <si>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</si>
  <si>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</si>
  <si>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</si>
  <si>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</si>
  <si>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</si>
  <si>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</si>
  <si>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</si>
  <si>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</si>
  <si>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</si>
  <si>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</si>
  <si>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</si>
  <si>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</si>
  <si>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</si>
  <si>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</si>
  <si>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</si>
  <si>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</si>
  <si>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</si>
  <si>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</si>
  <si>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</si>
  <si>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</si>
  <si>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</si>
  <si>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</si>
  <si>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</si>
  <si>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</si>
  <si>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</si>
  <si>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</si>
  <si>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</si>
  <si>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</si>
  <si>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</si>
  <si>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</si>
  <si>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</si>
  <si>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</si>
  <si>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</si>
  <si>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</si>
  <si>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</si>
  <si>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</si>
  <si>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</si>
  <si>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</si>
  <si>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</si>
  <si>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</si>
  <si>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</si>
  <si>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</si>
  <si>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</si>
  <si>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</si>
  <si>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</si>
  <si>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</si>
  <si>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</si>
  <si>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</si>
  <si>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</si>
  <si>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</si>
  <si>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</si>
  <si>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</si>
  <si>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</si>
  <si>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</si>
  <si>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</si>
  <si>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</si>
  <si>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</si>
  <si>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</si>
  <si>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</si>
  <si>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</si>
  <si>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</si>
  <si>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</si>
  <si>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</si>
  <si>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</si>
  <si>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</si>
  <si>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</si>
  <si>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</si>
  <si>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</si>
  <si>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</si>
  <si>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</si>
  <si>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</si>
  <si>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</si>
  <si>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</si>
  <si>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</si>
  <si>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</si>
  <si>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</si>
  <si>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</si>
  <si>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</si>
  <si>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</si>
  <si>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</si>
  <si>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</si>
  <si>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</si>
  <si>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</si>
  <si>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</si>
  <si>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</si>
  <si>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</si>
  <si>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</si>
  <si>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</si>
  <si>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</si>
  <si>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</si>
  <si>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</si>
  <si>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</si>
  <si>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</si>
  <si>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</si>
  <si>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</si>
  <si>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</si>
  <si>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</si>
  <si>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</si>
  <si>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</si>
  <si>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</si>
  <si>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</si>
  <si>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</si>
  <si>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</si>
  <si>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</si>
  <si>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</si>
  <si>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</si>
  <si>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</si>
  <si>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</si>
  <si>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</si>
  <si>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</si>
  <si>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</si>
  <si>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</si>
  <si>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</si>
  <si>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</si>
  <si>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</si>
  <si>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</si>
  <si>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</si>
  <si>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</si>
  <si>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</si>
  <si>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</si>
  <si>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</si>
  <si>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</si>
  <si>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</si>
  <si>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</si>
  <si>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</si>
  <si>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</si>
  <si>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</si>
  <si>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</si>
  <si>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</si>
  <si>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</si>
  <si>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</si>
  <si>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</si>
  <si>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</si>
  <si>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</si>
  <si>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</si>
  <si>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</si>
  <si>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</si>
  <si>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</si>
  <si>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</si>
  <si>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</si>
  <si>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</si>
  <si>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</si>
  <si>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</si>
  <si>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</si>
  <si>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</si>
  <si>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</si>
  <si>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</si>
  <si>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</si>
  <si>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</si>
  <si>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</si>
  <si>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</si>
  <si>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</si>
  <si>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</si>
  <si>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</si>
  <si>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</si>
  <si>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</si>
  <si>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</si>
  <si>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</si>
  <si>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</si>
  <si>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</si>
  <si>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</si>
  <si>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</si>
  <si>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</si>
  <si>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</si>
  <si>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</si>
  <si>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</si>
  <si>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</si>
  <si>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</si>
  <si>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</si>
  <si>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</si>
  <si>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</si>
  <si>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</si>
  <si>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</si>
  <si>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</si>
  <si>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</si>
  <si>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</si>
  <si>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</si>
  <si>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</si>
  <si>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</si>
  <si>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</si>
  <si>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</si>
  <si>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</si>
  <si>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</si>
  <si>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</si>
  <si>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</si>
  <si>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</si>
  <si>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</si>
  <si>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</si>
  <si>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</si>
  <si>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</si>
  <si>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</si>
  <si>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</si>
  <si>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</si>
  <si>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</si>
  <si>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</si>
  <si>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</si>
  <si>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</si>
  <si>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</si>
  <si>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</si>
  <si>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</si>
  <si>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</si>
  <si>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</si>
  <si>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</si>
  <si>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</si>
  <si>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</si>
  <si>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</si>
  <si>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</si>
  <si>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</si>
  <si>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</si>
  <si>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</si>
  <si>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</si>
  <si>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</si>
  <si>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</si>
  <si>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</si>
  <si>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</si>
  <si>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</si>
  <si>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</si>
  <si>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</si>
  <si>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</si>
  <si>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</si>
  <si>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</si>
  <si>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</si>
  <si>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</si>
  <si>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</si>
  <si>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</si>
  <si>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</si>
  <si>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</si>
  <si>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</si>
  <si>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</si>
  <si>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</si>
  <si>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</si>
  <si>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</si>
  <si>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</si>
  <si>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</si>
  <si>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</si>
  <si>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</si>
  <si>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</si>
  <si>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</si>
  <si>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</si>
  <si>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</si>
  <si>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</si>
  <si>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</si>
  <si>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</si>
  <si>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</si>
  <si>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</si>
  <si>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</si>
  <si>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</si>
  <si>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</si>
  <si>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</si>
  <si>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</si>
  <si>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</si>
  <si>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</si>
  <si>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</si>
  <si>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</si>
  <si>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</si>
  <si>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</si>
  <si>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</si>
  <si>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</si>
  <si>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</si>
  <si>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</si>
  <si>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</si>
  <si>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</si>
  <si>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</si>
  <si>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</si>
  <si>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</si>
  <si>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</si>
  <si>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</si>
  <si>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</si>
  <si>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</si>
  <si>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</si>
  <si>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</si>
  <si>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</si>
  <si>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</si>
  <si>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</si>
  <si>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</si>
  <si>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</si>
  <si>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</si>
  <si>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</si>
  <si>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</si>
  <si>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</si>
  <si>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</si>
  <si>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</si>
  <si>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</si>
  <si>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</si>
  <si>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</si>
  <si>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</si>
  <si>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</si>
  <si>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</si>
  <si>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</si>
  <si>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</si>
  <si>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</si>
  <si>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</si>
  <si>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</si>
  <si>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</si>
  <si>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</si>
  <si>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</si>
  <si>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</si>
  <si>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</si>
  <si>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</si>
  <si>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</si>
  <si>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</si>
  <si>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</si>
  <si>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</si>
  <si>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</si>
  <si>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</si>
  <si>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</si>
  <si>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</si>
  <si>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</si>
  <si>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</si>
  <si>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</si>
  <si>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</si>
  <si>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</si>
  <si>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</si>
  <si>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</si>
  <si>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</si>
  <si>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</si>
  <si>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</si>
  <si>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</si>
  <si>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</si>
  <si>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</si>
  <si>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</si>
  <si>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</si>
  <si>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</si>
  <si>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</si>
  <si>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</si>
  <si>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</si>
  <si>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</si>
  <si>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</si>
  <si>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</si>
  <si>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</si>
  <si>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</si>
  <si>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</si>
  <si>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</si>
  <si>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</si>
  <si>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</si>
  <si>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</si>
  <si>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</si>
  <si>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</si>
  <si>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</si>
  <si>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</si>
  <si>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</si>
  <si>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</si>
  <si>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</si>
  <si>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</si>
  <si>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</si>
  <si>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</si>
  <si>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</si>
  <si>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</si>
  <si>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</si>
  <si>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</si>
  <si>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</si>
  <si>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</si>
  <si>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</si>
  <si>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</si>
  <si>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</si>
  <si>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</si>
  <si>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</si>
  <si>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</si>
  <si>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</si>
  <si>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</si>
  <si>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</si>
  <si>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</si>
  <si>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</si>
  <si>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</si>
  <si>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</si>
  <si>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</si>
  <si>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</si>
  <si>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</si>
  <si>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</si>
  <si>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</si>
  <si>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</si>
  <si>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</si>
  <si>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</si>
  <si>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</si>
  <si>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</si>
  <si>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</si>
  <si>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</si>
  <si>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</si>
  <si>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</si>
  <si>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</si>
  <si>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</si>
  <si>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</si>
  <si>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</si>
  <si>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</si>
  <si>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</si>
  <si>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</si>
  <si>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</si>
  <si>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</si>
  <si>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</si>
  <si>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</si>
  <si>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</si>
  <si>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</si>
  <si>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</si>
  <si>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</si>
  <si>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</si>
  <si>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</si>
  <si>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</si>
  <si>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</si>
  <si>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</si>
  <si>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</si>
  <si>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</si>
  <si>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</si>
  <si>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</si>
  <si>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</si>
  <si>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</si>
  <si>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</si>
  <si>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</si>
  <si>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</si>
  <si>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</si>
  <si>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</si>
  <si>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</si>
  <si>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</si>
  <si>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</si>
  <si>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</si>
  <si>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</si>
  <si>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</si>
  <si>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</si>
  <si>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</si>
  <si>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</si>
  <si>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</si>
  <si>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</si>
  <si>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</si>
  <si>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</si>
  <si>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</si>
  <si>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</si>
  <si>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</si>
  <si>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</si>
  <si>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</si>
  <si>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</si>
  <si>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</si>
  <si>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</si>
  <si>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</si>
  <si>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</si>
  <si>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</si>
  <si>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</si>
  <si>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</si>
  <si>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</si>
  <si>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</si>
  <si>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</si>
  <si>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</si>
  <si>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</si>
  <si>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</si>
  <si>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</si>
  <si>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</si>
  <si>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</si>
  <si>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</si>
  <si>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</si>
  <si>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</si>
  <si>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</si>
  <si>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</si>
  <si>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</si>
  <si>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</si>
  <si>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</si>
  <si>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</si>
  <si>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</si>
  <si>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</si>
  <si>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</si>
  <si>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</si>
  <si>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</si>
  <si>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</si>
  <si>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</si>
  <si>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</si>
  <si>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</si>
  <si>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</si>
  <si>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</si>
  <si>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</si>
  <si>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</si>
  <si>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</si>
  <si>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</si>
  <si>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</si>
  <si>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</si>
  <si>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</si>
  <si>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</si>
  <si>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</si>
  <si>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</si>
  <si>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</si>
  <si>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</si>
  <si>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</si>
  <si>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</si>
  <si>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</si>
  <si>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</si>
  <si>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</si>
  <si>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</si>
  <si>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</si>
  <si>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</si>
  <si>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</si>
  <si>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</si>
  <si>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</si>
  <si>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</si>
  <si>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</si>
  <si>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</si>
  <si>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</si>
  <si>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</si>
  <si>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</si>
  <si>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</si>
  <si>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</si>
  <si>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</si>
  <si>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</si>
  <si>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</si>
  <si>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</si>
  <si>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</si>
  <si>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</si>
  <si>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</si>
  <si>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</si>
  <si>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</si>
  <si>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</si>
  <si>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</si>
  <si>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</si>
  <si>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</si>
  <si>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</si>
  <si>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</si>
  <si>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</si>
  <si>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</si>
  <si>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</si>
  <si>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</si>
  <si>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</si>
  <si>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</si>
  <si>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</si>
  <si>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</si>
  <si>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</si>
  <si>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</si>
  <si>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</si>
  <si>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</si>
  <si>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</si>
  <si>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</si>
  <si>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</si>
  <si>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</si>
  <si>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</si>
  <si>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</si>
  <si>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</si>
  <si>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</si>
  <si>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</si>
  <si>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</si>
  <si>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</si>
  <si>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</si>
  <si>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</si>
  <si>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</si>
  <si>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</si>
  <si>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</si>
  <si>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</si>
  <si>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</si>
  <si>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</si>
  <si>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</si>
  <si>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</si>
  <si>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</si>
  <si>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</si>
  <si>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</si>
  <si>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</si>
  <si>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</si>
  <si>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</si>
  <si>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</si>
  <si>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</si>
  <si>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</si>
  <si>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</si>
  <si>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</si>
  <si>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</si>
  <si>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</si>
  <si>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</si>
  <si>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</si>
  <si>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</si>
  <si>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</si>
  <si>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</si>
  <si>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</si>
  <si>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</si>
  <si>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</si>
  <si>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</si>
  <si>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</si>
  <si>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</si>
  <si>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</si>
  <si>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</si>
  <si>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</si>
  <si>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</si>
  <si>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</si>
  <si>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</si>
  <si>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</si>
  <si>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</si>
  <si>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</si>
  <si>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</si>
  <si>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</si>
  <si>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</si>
  <si>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</si>
  <si>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</si>
  <si>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</si>
  <si>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</si>
  <si>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</si>
  <si>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</si>
  <si>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</si>
  <si>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</si>
  <si>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</si>
  <si>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</si>
  <si>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</si>
  <si>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</si>
  <si>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</si>
  <si>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</si>
  <si>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</si>
  <si>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</si>
  <si>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</si>
  <si>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</si>
  <si>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</si>
  <si>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</si>
  <si>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</si>
  <si>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</si>
  <si>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</si>
  <si>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</si>
  <si>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</si>
  <si>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</si>
  <si>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</si>
  <si>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</si>
  <si>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</si>
  <si>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</si>
  <si>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</si>
  <si>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</si>
  <si>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</si>
  <si>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</si>
  <si>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</si>
  <si>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</si>
  <si>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</si>
  <si>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</si>
  <si>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</si>
  <si>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</si>
  <si>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</si>
  <si>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</si>
  <si>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</si>
  <si>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</si>
  <si>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</si>
  <si>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</si>
  <si>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</si>
  <si>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</si>
  <si>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</si>
  <si>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</si>
  <si>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</si>
  <si>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</si>
  <si>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</si>
  <si>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</si>
  <si>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</si>
  <si>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</si>
  <si>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</si>
  <si>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</si>
  <si>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</si>
  <si>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</si>
  <si>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</si>
  <si>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</si>
  <si>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</si>
  <si>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</si>
  <si>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</si>
  <si>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</si>
  <si>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</si>
  <si>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</si>
  <si>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</si>
  <si>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</si>
  <si>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</si>
  <si>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</si>
  <si>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</si>
  <si>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</si>
  <si>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</si>
  <si>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</si>
  <si>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</si>
  <si>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</si>
  <si>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</si>
  <si>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</si>
  <si>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</si>
  <si>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</si>
  <si>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</si>
  <si>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</si>
  <si>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</si>
  <si>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</si>
  <si>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</si>
  <si>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</si>
  <si>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</si>
  <si>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</si>
  <si>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</si>
  <si>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</si>
  <si>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</si>
  <si>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</si>
  <si>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</si>
  <si>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</si>
  <si>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</si>
  <si>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</si>
  <si>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</si>
  <si>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</si>
  <si>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</si>
  <si>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</si>
  <si>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</si>
  <si>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</si>
  <si>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</si>
  <si>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</si>
  <si>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</si>
  <si>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</si>
  <si>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</si>
  <si>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</si>
  <si>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</si>
  <si>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</si>
  <si>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</si>
  <si>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</si>
  <si>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</si>
  <si>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</si>
  <si>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</si>
  <si>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</si>
  <si>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</si>
  <si>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</si>
  <si>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</si>
  <si>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</si>
  <si>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</si>
  <si>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</si>
  <si>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</si>
  <si>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</si>
  <si>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</si>
  <si>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</si>
  <si>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</si>
  <si>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</si>
  <si>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</si>
  <si>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</si>
  <si>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</si>
  <si>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</si>
  <si>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</si>
  <si>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</si>
  <si>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</si>
  <si>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</si>
  <si>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</si>
  <si>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</si>
  <si>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</si>
  <si>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</si>
  <si>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</si>
  <si>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</si>
  <si>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</si>
  <si>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</si>
  <si>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</si>
  <si>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</si>
  <si>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</si>
  <si>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</si>
  <si>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</si>
  <si>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</si>
  <si>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</si>
  <si>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</si>
  <si>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</si>
  <si>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</si>
  <si>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</si>
  <si>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</si>
  <si>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</si>
  <si>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</si>
  <si>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</si>
  <si>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</si>
  <si>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</si>
  <si>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</si>
  <si>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</si>
  <si>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</si>
  <si>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</si>
  <si>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</si>
  <si>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</si>
  <si>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</si>
  <si>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</si>
  <si>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</si>
  <si>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</si>
  <si>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</si>
  <si>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</si>
  <si>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</si>
  <si>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</si>
  <si>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</si>
  <si>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</si>
  <si>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</si>
  <si>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</si>
  <si>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</si>
  <si>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</si>
  <si>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</si>
  <si>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</si>
  <si>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</si>
  <si>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</si>
  <si>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</si>
  <si>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</si>
  <si>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</si>
  <si>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</si>
  <si>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</si>
  <si>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</si>
  <si>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</si>
  <si>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</si>
  <si>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</si>
  <si>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</si>
  <si>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</si>
  <si>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</si>
  <si>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</si>
  <si>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</si>
  <si>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</si>
  <si>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</si>
  <si>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</si>
  <si>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</si>
  <si>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</si>
  <si>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</si>
  <si>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</si>
  <si>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</si>
  <si>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</si>
  <si>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</si>
  <si>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</si>
  <si>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</si>
  <si>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</si>
  <si>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</si>
  <si>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</si>
  <si>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</si>
  <si>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</si>
  <si>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</si>
  <si>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</si>
  <si>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</si>
  <si>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</si>
  <si>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</si>
  <si>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</si>
  <si>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</si>
  <si>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</si>
  <si>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</si>
  <si>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</si>
  <si>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</si>
  <si>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</si>
  <si>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</si>
  <si>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</si>
  <si>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</si>
  <si>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</si>
  <si>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</si>
  <si>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</si>
  <si>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</si>
  <si>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</si>
  <si>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</si>
  <si>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</si>
  <si>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</si>
  <si>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</si>
  <si>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</si>
  <si>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</si>
  <si>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</si>
  <si>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</si>
  <si>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</si>
  <si>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</si>
  <si>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</si>
  <si>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</si>
  <si>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</si>
  <si>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</si>
  <si>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</si>
  <si>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</si>
  <si>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</si>
  <si>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</si>
  <si>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</si>
  <si>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</si>
  <si>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</si>
  <si>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</si>
  <si>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</si>
  <si>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</si>
  <si>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</si>
  <si>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</si>
  <si>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</si>
  <si>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</si>
  <si>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</si>
  <si>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</si>
  <si>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</si>
  <si>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</si>
  <si>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</si>
  <si>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</si>
  <si>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</si>
  <si>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</si>
  <si>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</si>
  <si>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</si>
  <si>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</si>
  <si>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</si>
  <si>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</si>
  <si>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</si>
  <si>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</si>
  <si>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</si>
  <si>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</si>
  <si>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</si>
  <si>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</si>
  <si>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</si>
  <si>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</si>
  <si>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</si>
  <si>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</si>
  <si>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</si>
  <si>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</si>
  <si>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</si>
  <si>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</si>
  <si>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</si>
  <si>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</si>
  <si>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</si>
  <si>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</si>
  <si>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</si>
  <si>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</si>
  <si>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</si>
  <si>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</si>
  <si>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</si>
  <si>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</si>
  <si>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</si>
  <si>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</si>
  <si>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</si>
  <si>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</si>
  <si>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</si>
  <si>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</si>
  <si>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</si>
  <si>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</si>
  <si>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</si>
  <si>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</si>
  <si>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</si>
  <si>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</si>
  <si>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</si>
  <si>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</si>
  <si>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</si>
  <si>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</si>
  <si>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</si>
  <si>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</si>
  <si>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</si>
  <si>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</si>
  <si>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</si>
  <si>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</si>
  <si>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</si>
  <si>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</si>
  <si>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</si>
  <si>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</si>
  <si>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</si>
  <si>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</si>
  <si>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</si>
  <si>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</si>
  <si>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</si>
  <si>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</si>
  <si>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</si>
  <si>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</si>
  <si>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</si>
  <si>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</si>
  <si>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</si>
  <si>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</si>
  <si>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</si>
  <si>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</si>
  <si>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</si>
  <si>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</si>
  <si>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</si>
  <si>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</si>
  <si>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</si>
  <si>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</si>
  <si>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</si>
  <si>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</si>
  <si>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</si>
  <si>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</si>
  <si>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</si>
  <si>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</si>
  <si>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</si>
  <si>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</si>
  <si>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</si>
  <si>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</si>
  <si>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</si>
  <si>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</si>
  <si>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</si>
  <si>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</si>
  <si>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</si>
  <si>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</si>
  <si>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</si>
  <si>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</si>
  <si>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</si>
  <si>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</si>
  <si>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</si>
  <si>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</si>
  <si>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</si>
  <si>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</si>
  <si>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</si>
  <si>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</si>
  <si>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</si>
  <si>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</si>
  <si>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</si>
  <si>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</si>
  <si>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</si>
  <si>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</si>
  <si>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</si>
  <si>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</si>
  <si>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</si>
  <si>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</si>
  <si>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</si>
  <si>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</si>
  <si>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</si>
  <si>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</si>
  <si>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</si>
  <si>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</si>
  <si>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</si>
  <si>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</si>
  <si>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</si>
  <si>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</si>
  <si>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</si>
  <si>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</si>
  <si>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</si>
  <si>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</si>
  <si>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</si>
  <si>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</si>
  <si>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</si>
  <si>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</si>
  <si>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</si>
  <si>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</si>
  <si>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</si>
  <si>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</si>
  <si>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</si>
  <si>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</si>
  <si>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</si>
  <si>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</si>
  <si>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</si>
  <si>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</si>
  <si>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</si>
  <si>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</si>
  <si>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</si>
  <si>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</si>
  <si>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</si>
  <si>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</si>
  <si>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</si>
  <si>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</si>
  <si>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</si>
  <si>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</si>
  <si>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</si>
  <si>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</si>
  <si>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</si>
  <si>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</si>
  <si>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</si>
  <si>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</si>
  <si>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</si>
  <si>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</si>
  <si>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</si>
  <si>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</si>
  <si>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</si>
  <si>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</si>
  <si>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</si>
  <si>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</si>
  <si>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</si>
  <si>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</si>
  <si>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</si>
  <si>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</si>
  <si>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</si>
  <si>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</si>
  <si>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</si>
  <si>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</si>
  <si>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</si>
  <si>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</si>
  <si>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</si>
  <si>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</si>
  <si>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</si>
  <si>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</si>
  <si>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</si>
  <si>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</si>
  <si>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</si>
  <si>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</si>
  <si>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</si>
  <si>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</si>
  <si>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</si>
  <si>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</si>
  <si>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</si>
  <si>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</si>
  <si>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</si>
  <si>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</si>
  <si>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</si>
  <si>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</si>
  <si>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</si>
  <si>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</si>
  <si>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</si>
  <si>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</si>
  <si>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</si>
  <si>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</si>
  <si>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</si>
  <si>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</si>
  <si>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</si>
  <si>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</si>
  <si>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</si>
  <si>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</si>
  <si>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</si>
  <si>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</si>
  <si>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</si>
  <si>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</si>
  <si>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</si>
  <si>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</si>
  <si>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</si>
  <si>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</si>
  <si>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</si>
  <si>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</si>
  <si>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</si>
  <si>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</si>
  <si>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</si>
  <si>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</si>
  <si>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</si>
  <si>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</si>
  <si>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</si>
  <si>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</si>
  <si>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</si>
  <si>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</si>
  <si>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</si>
  <si>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</si>
  <si>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</si>
  <si>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</si>
  <si>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</si>
  <si>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</si>
  <si>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</si>
  <si>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</si>
  <si>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</si>
  <si>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</si>
  <si>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</si>
  <si>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</si>
  <si>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</si>
  <si>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</si>
  <si>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</si>
  <si>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</si>
  <si>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</si>
  <si>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</si>
  <si>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</si>
  <si>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</si>
  <si>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</si>
  <si>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</si>
  <si>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</si>
  <si>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</si>
  <si>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</si>
  <si>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</si>
  <si>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</si>
  <si>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</si>
  <si>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</si>
  <si>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</si>
  <si>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</si>
  <si>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</si>
  <si>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</si>
  <si>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</si>
  <si>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</si>
  <si>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</si>
  <si>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</si>
  <si>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</si>
  <si>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</si>
  <si>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</si>
  <si>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</si>
  <si>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</si>
  <si>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</si>
  <si>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</si>
  <si>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</si>
  <si>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</si>
  <si>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</si>
  <si>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</si>
  <si>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</si>
  <si>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</si>
  <si>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</si>
  <si>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</si>
  <si>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</si>
  <si>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</si>
  <si>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</si>
  <si>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</si>
  <si>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</si>
  <si>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</si>
  <si>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</si>
  <si>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</si>
  <si>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</si>
  <si>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</si>
  <si>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</si>
  <si>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</si>
  <si>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</si>
  <si>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</si>
  <si>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</si>
  <si>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</si>
  <si>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</si>
  <si>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</si>
  <si>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</si>
  <si>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</si>
  <si>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</si>
  <si>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</si>
  <si>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</si>
  <si>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</si>
  <si>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</si>
  <si>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</si>
  <si>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</si>
  <si>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</si>
  <si>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</si>
  <si>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</si>
  <si>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</si>
  <si>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</si>
  <si>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</si>
  <si>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</si>
  <si>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</si>
  <si>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</si>
  <si>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</si>
  <si>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</si>
  <si>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</si>
  <si>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</si>
  <si>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</si>
  <si>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</si>
  <si>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</si>
  <si>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</si>
  <si>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</si>
  <si>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</si>
  <si>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</si>
  <si>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</si>
  <si>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</si>
  <si>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</si>
  <si>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</si>
  <si>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</si>
  <si>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</si>
  <si>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</si>
  <si>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</si>
  <si>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</si>
  <si>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</si>
  <si>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</si>
  <si>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</si>
  <si>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</si>
  <si>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</si>
  <si>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</si>
  <si>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</si>
  <si>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</si>
  <si>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</si>
  <si>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</si>
  <si>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</si>
  <si>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</si>
  <si>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</si>
  <si>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</si>
  <si>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</si>
  <si>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</si>
  <si>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</si>
  <si>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</si>
  <si>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</si>
  <si>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</si>
  <si>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</si>
  <si>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</si>
  <si>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</si>
  <si>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</si>
  <si>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</si>
  <si>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</si>
  <si>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</si>
  <si>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</si>
  <si>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</si>
  <si>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</si>
  <si>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</si>
  <si>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</si>
  <si>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</si>
  <si>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</si>
  <si>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</si>
  <si>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</si>
  <si>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</si>
  <si>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</si>
  <si>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</si>
  <si>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</si>
  <si>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</si>
  <si>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</si>
  <si>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</si>
  <si>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</si>
  <si>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</si>
  <si>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</si>
  <si>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</si>
  <si>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</si>
  <si>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</si>
  <si>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</si>
  <si>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</si>
  <si>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</si>
  <si>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</si>
  <si>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</si>
  <si>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</si>
  <si>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</si>
  <si>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</si>
  <si>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</si>
  <si>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</si>
  <si>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</si>
  <si>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</si>
  <si>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</si>
  <si>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</si>
  <si>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</si>
  <si>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</si>
  <si>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</si>
  <si>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</si>
  <si>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</si>
  <si>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</si>
  <si>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</si>
  <si>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</si>
  <si>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</si>
  <si>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</si>
  <si>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</si>
  <si>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</si>
  <si>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</si>
  <si>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</si>
  <si>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</si>
  <si>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</si>
  <si>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</si>
  <si>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</si>
  <si>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</si>
  <si>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</si>
  <si>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</si>
  <si>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</si>
  <si>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</si>
  <si>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</si>
  <si>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</si>
  <si>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</si>
  <si>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</si>
  <si>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</si>
  <si>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</si>
  <si>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</si>
  <si>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</si>
  <si>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</si>
  <si>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</si>
  <si>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</si>
  <si>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</si>
  <si>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</si>
  <si>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</si>
  <si>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</si>
  <si>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</si>
  <si>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</si>
  <si>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</si>
  <si>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</si>
  <si>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</si>
  <si>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</si>
  <si>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</si>
  <si>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</si>
  <si>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</si>
  <si>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</si>
  <si>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</si>
  <si>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</si>
  <si>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</si>
  <si>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</si>
  <si>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</si>
  <si>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</si>
  <si>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</si>
  <si>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</si>
  <si>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</si>
  <si>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</si>
  <si>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</si>
  <si>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</si>
  <si>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</si>
  <si>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</si>
  <si>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</si>
  <si>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</si>
  <si>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</si>
  <si>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</si>
  <si>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</si>
  <si>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</si>
  <si>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</si>
  <si>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</si>
  <si>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</si>
  <si>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</si>
  <si>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</si>
  <si>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</si>
  <si>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</si>
  <si>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</si>
  <si>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</si>
  <si>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</si>
  <si>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</si>
  <si>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</si>
  <si>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</si>
  <si>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</si>
  <si>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</si>
  <si>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</si>
  <si>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</si>
  <si>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</si>
  <si>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</si>
  <si>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</si>
  <si>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</si>
  <si>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</si>
  <si>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</si>
  <si>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</si>
  <si>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</si>
  <si>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</si>
  <si>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</si>
  <si>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</si>
  <si>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</si>
  <si>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</si>
  <si>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</si>
  <si>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</si>
  <si>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</si>
  <si>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</si>
  <si>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</si>
  <si>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</si>
  <si>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</si>
  <si>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</si>
  <si>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</si>
  <si>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</si>
  <si>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</si>
  <si>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</si>
  <si>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</si>
  <si>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</si>
  <si>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</si>
  <si>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</si>
  <si>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</si>
  <si>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</si>
  <si>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</si>
  <si>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</si>
  <si>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</si>
  <si>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</si>
  <si>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</si>
  <si>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</si>
  <si>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</si>
  <si>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</si>
  <si>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</si>
  <si>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</si>
  <si>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</si>
  <si>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</si>
  <si>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</si>
  <si>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</si>
  <si>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</si>
  <si>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</si>
  <si>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</si>
  <si>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</si>
  <si>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</si>
  <si>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</si>
  <si>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</si>
  <si>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</si>
  <si>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</si>
  <si>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</si>
  <si>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</si>
  <si>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</si>
  <si>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</si>
  <si>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</si>
  <si>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</si>
  <si>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</si>
  <si>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</si>
  <si>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</si>
  <si>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</si>
  <si>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</si>
  <si>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</si>
  <si>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</si>
  <si>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</si>
  <si>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</si>
  <si>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</si>
  <si>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</si>
  <si>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</si>
  <si>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</si>
  <si>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</si>
  <si>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</si>
  <si>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</si>
  <si>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</si>
  <si>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</si>
  <si>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</si>
  <si>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</si>
  <si>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</si>
  <si>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</si>
  <si>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</si>
  <si>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</si>
  <si>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</si>
  <si>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</si>
  <si>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</si>
  <si>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</si>
  <si>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</si>
  <si>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</si>
  <si>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</si>
  <si>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</si>
  <si>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</si>
  <si>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</si>
  <si>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</si>
  <si>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</si>
  <si>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</si>
  <si>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</si>
  <si>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</si>
  <si>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</si>
  <si>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</si>
  <si>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</si>
  <si>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</si>
  <si>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</si>
  <si>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</si>
  <si>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</si>
  <si>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</si>
  <si>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</si>
  <si>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</si>
  <si>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</si>
  <si>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</si>
  <si>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</si>
  <si>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</si>
  <si>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</si>
  <si>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</si>
  <si>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</si>
  <si>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</si>
  <si>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</si>
  <si>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</si>
  <si>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</si>
  <si>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</si>
  <si>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</si>
  <si>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</si>
  <si>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</si>
  <si>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</si>
  <si>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</si>
  <si>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</si>
  <si>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</si>
  <si>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</si>
  <si>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</si>
  <si>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</si>
  <si>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</si>
  <si>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</si>
  <si>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</si>
  <si>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</si>
  <si>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</si>
  <si>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</si>
  <si>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</si>
  <si>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</si>
  <si>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</si>
  <si>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</si>
  <si>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</si>
  <si>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</si>
  <si>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</si>
  <si>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</si>
  <si>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</si>
  <si>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</si>
  <si>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</si>
  <si>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</si>
  <si>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</si>
  <si>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</si>
  <si>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</si>
  <si>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</si>
  <si>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</si>
  <si>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</si>
  <si>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</si>
  <si>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</si>
  <si>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</si>
  <si>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</si>
  <si>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</si>
  <si>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</si>
  <si>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</si>
  <si>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</si>
  <si>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</si>
  <si>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</si>
  <si>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</si>
  <si>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</si>
  <si>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</si>
  <si>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</si>
  <si>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</si>
  <si>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</si>
  <si>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</si>
  <si>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</si>
  <si>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</si>
  <si>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</si>
  <si>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</si>
  <si>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</si>
  <si>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</si>
  <si>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</si>
  <si>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</si>
  <si>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</si>
  <si>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</si>
  <si>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</si>
  <si>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</si>
  <si>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</si>
  <si>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</si>
  <si>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</si>
  <si>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</si>
  <si>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</si>
  <si>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</si>
  <si>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</si>
  <si>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</si>
  <si>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</si>
  <si>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</si>
  <si>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</si>
  <si>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</si>
  <si>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</si>
  <si>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</si>
  <si>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</si>
  <si>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</si>
  <si>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</si>
  <si>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</si>
  <si>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</si>
  <si>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</si>
  <si>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</si>
  <si>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</si>
  <si>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</si>
  <si>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</si>
  <si>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</si>
  <si>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</si>
  <si>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</si>
  <si>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</si>
  <si>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</si>
  <si>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</si>
  <si>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</si>
  <si>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</si>
  <si>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</si>
  <si>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</si>
  <si>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</si>
  <si>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</si>
  <si>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</si>
  <si>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</si>
  <si>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</si>
  <si>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</si>
  <si>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</si>
  <si>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</si>
  <si>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</si>
  <si>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</si>
  <si>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</si>
  <si>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</si>
  <si>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</si>
  <si>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</si>
  <si>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</si>
  <si>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</si>
  <si>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</si>
  <si>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</si>
  <si>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</si>
  <si>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</si>
  <si>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</si>
  <si>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</si>
  <si>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</si>
  <si>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</si>
  <si>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</si>
  <si>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</si>
  <si>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</si>
  <si>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</si>
  <si>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</si>
  <si>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</si>
  <si>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</si>
  <si>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</si>
  <si>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</si>
  <si>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</si>
  <si>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</si>
  <si>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</si>
  <si>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</si>
  <si>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</si>
  <si>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</si>
  <si>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</si>
  <si>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</si>
  <si>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</si>
  <si>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</si>
  <si>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</si>
  <si>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</si>
  <si>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</si>
  <si>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</si>
  <si>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</si>
  <si>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</si>
  <si>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</si>
  <si>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</si>
  <si>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</si>
  <si>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</si>
  <si>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</si>
  <si>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</si>
  <si>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</si>
  <si>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</si>
  <si>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</si>
  <si>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</si>
  <si>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</si>
  <si>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</si>
  <si>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</si>
  <si>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</si>
  <si>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</si>
  <si>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</si>
  <si>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</si>
  <si>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</si>
  <si>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</si>
  <si>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</si>
  <si>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</si>
  <si>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</si>
  <si>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</si>
  <si>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</si>
  <si>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</si>
  <si>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</si>
  <si>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</si>
  <si>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</si>
  <si>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</si>
  <si>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</si>
  <si>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</si>
  <si>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</si>
  <si>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</si>
  <si>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</si>
  <si>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</si>
  <si>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</si>
  <si>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</si>
  <si>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</si>
  <si>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</si>
  <si>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</si>
  <si>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</si>
  <si>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</si>
  <si>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</si>
  <si>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</si>
  <si>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</si>
  <si>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</si>
  <si>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</si>
  <si>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</si>
  <si>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</si>
  <si>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</si>
  <si>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</si>
  <si>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</si>
  <si>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</si>
  <si>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</si>
  <si>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</si>
  <si>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</si>
  <si>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</si>
  <si>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</si>
  <si>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</si>
  <si>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</si>
  <si>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</si>
  <si>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</si>
  <si>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</si>
  <si>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</si>
  <si>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</si>
  <si>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</si>
  <si>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</si>
  <si>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</si>
  <si>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</si>
  <si>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</si>
  <si>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</si>
  <si>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</si>
  <si>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</si>
  <si>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</si>
  <si>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</si>
  <si>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</si>
  <si>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</si>
  <si>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</si>
  <si>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</si>
  <si>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</si>
  <si>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</si>
  <si>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</si>
  <si>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</si>
  <si>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</si>
  <si>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</si>
  <si>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</si>
  <si>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</si>
  <si>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</si>
  <si>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</si>
  <si>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</si>
  <si>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</si>
  <si>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</si>
  <si>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</si>
  <si>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</si>
  <si>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</si>
  <si>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</si>
  <si>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</si>
  <si>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</si>
  <si>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</si>
  <si>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</si>
  <si>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</si>
  <si>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</si>
  <si>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</si>
  <si>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</si>
  <si>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</si>
  <si>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</si>
  <si>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</si>
  <si>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</si>
  <si>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</si>
  <si>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</si>
  <si>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</si>
  <si>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</si>
  <si>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</si>
  <si>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</si>
  <si>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</si>
  <si>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</si>
  <si>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</si>
  <si>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</si>
  <si>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</si>
  <si>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</si>
  <si>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</si>
  <si>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</si>
  <si>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</si>
  <si>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</si>
  <si>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</si>
  <si>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</si>
  <si>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</si>
  <si>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</si>
  <si>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</si>
  <si>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</si>
  <si>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</si>
  <si>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</si>
  <si>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</si>
  <si>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</si>
  <si>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</si>
  <si>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</si>
  <si>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</si>
  <si>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</si>
  <si>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</si>
  <si>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</si>
  <si>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</si>
  <si>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</si>
  <si>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</si>
  <si>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</si>
  <si>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</si>
  <si>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</si>
  <si>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</si>
  <si>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</si>
  <si>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</si>
  <si>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</si>
  <si>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</si>
  <si>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</si>
  <si>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</si>
  <si>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</si>
  <si>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</si>
  <si>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</si>
  <si>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</si>
  <si>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</si>
  <si>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</si>
  <si>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</si>
  <si>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</si>
  <si>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</si>
  <si>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</si>
  <si>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</si>
  <si>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</si>
  <si>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</si>
  <si>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</si>
  <si>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</si>
  <si>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</si>
  <si>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</si>
  <si>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</si>
  <si>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</si>
  <si>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</si>
  <si>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</si>
  <si>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</si>
  <si>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</si>
  <si>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</si>
  <si>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</si>
  <si>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</si>
  <si>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</si>
  <si>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</si>
  <si>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</si>
  <si>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</si>
  <si>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</si>
  <si>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</si>
  <si>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</si>
  <si>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</si>
  <si>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</si>
  <si>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</si>
  <si>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</si>
  <si>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</si>
  <si>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</si>
  <si>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</si>
  <si>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</si>
  <si>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</si>
  <si>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</si>
  <si>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</si>
  <si>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</si>
  <si>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</si>
  <si>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</si>
  <si>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</si>
  <si>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</si>
  <si>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</si>
  <si>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</si>
  <si>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</si>
  <si>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</si>
  <si>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</si>
  <si>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</si>
  <si>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</si>
  <si>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</si>
  <si>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</si>
  <si>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</si>
  <si>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</si>
  <si>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</si>
  <si>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</si>
  <si>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</si>
  <si>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</si>
  <si>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</si>
  <si>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</si>
  <si>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</si>
  <si>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</si>
  <si>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</si>
  <si>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</si>
  <si>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</si>
  <si>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</si>
  <si>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</si>
  <si>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</si>
  <si>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</si>
  <si>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</si>
  <si>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</si>
  <si>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</si>
  <si>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</si>
  <si>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</si>
  <si>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</si>
  <si>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</si>
  <si>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</si>
  <si>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</si>
  <si>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</si>
  <si>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</si>
  <si>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</si>
  <si>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</si>
  <si>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</si>
  <si>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</si>
  <si>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</si>
  <si>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</si>
  <si>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</si>
  <si>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</si>
  <si>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</si>
  <si>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</si>
  <si>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</si>
  <si>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</si>
  <si>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</si>
  <si>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</si>
  <si>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</si>
  <si>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</si>
  <si>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</si>
  <si>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</si>
  <si>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</si>
  <si>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</si>
  <si>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</si>
  <si>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</si>
  <si>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</si>
  <si>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</si>
  <si>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</si>
  <si>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</si>
  <si>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</si>
  <si>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</si>
  <si>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</si>
  <si>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</si>
  <si>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</si>
  <si>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</si>
  <si>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</si>
  <si>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</si>
  <si>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</si>
  <si>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</si>
  <si>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</si>
  <si>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</si>
  <si>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</si>
  <si>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</si>
  <si>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</si>
  <si>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</si>
  <si>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</si>
  <si>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</si>
  <si>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</si>
  <si>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</si>
  <si>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</si>
  <si>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</si>
  <si>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</si>
  <si>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</si>
  <si>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</si>
  <si>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</si>
  <si>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</si>
  <si>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</si>
  <si>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</si>
  <si>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</si>
  <si>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</si>
  <si>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</si>
  <si>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</si>
  <si>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</si>
  <si>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</si>
  <si>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</si>
  <si>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</si>
  <si>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</si>
  <si>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</si>
  <si>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</si>
  <si>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</si>
  <si>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</si>
  <si>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</si>
  <si>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</si>
  <si>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</si>
  <si>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</si>
  <si>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</si>
  <si>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</si>
  <si>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</si>
  <si>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</si>
  <si>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</si>
  <si>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</si>
  <si>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</si>
  <si>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</si>
  <si>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</si>
  <si>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</si>
  <si>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</si>
  <si>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</si>
  <si>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</si>
  <si>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</si>
  <si>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</si>
  <si>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</si>
  <si>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</si>
  <si>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</si>
  <si>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</si>
  <si>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</si>
  <si>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</si>
  <si>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</si>
  <si>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</si>
  <si>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</si>
  <si>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</si>
  <si>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</si>
  <si>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</si>
  <si>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</si>
  <si>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</si>
  <si>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</si>
  <si>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</si>
  <si>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</si>
  <si>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</si>
  <si>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</si>
  <si>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</si>
  <si>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</si>
  <si>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</si>
  <si>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</si>
  <si>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</si>
  <si>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</si>
  <si>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</si>
  <si>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</si>
  <si>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</si>
  <si>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</si>
  <si>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</si>
  <si>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</si>
  <si>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</si>
  <si>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</si>
  <si>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</si>
  <si>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</si>
  <si>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</si>
  <si>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</si>
  <si>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</si>
  <si>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</si>
  <si>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</si>
  <si>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</si>
  <si>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</si>
  <si>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</si>
  <si>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</si>
  <si>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</si>
  <si>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</si>
  <si>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</si>
  <si>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</si>
  <si>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</si>
  <si>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</si>
  <si>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</si>
  <si>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</si>
  <si>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</si>
  <si>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</si>
  <si>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</si>
  <si>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</si>
  <si>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</si>
  <si>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</si>
  <si>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</si>
  <si>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</si>
  <si>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</si>
  <si>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</si>
  <si>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</si>
  <si>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</si>
  <si>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</si>
  <si>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</si>
  <si>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</si>
  <si>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</si>
  <si>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</si>
  <si>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</si>
  <si>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</si>
  <si>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</si>
  <si>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</si>
  <si>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</si>
  <si>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</si>
  <si>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</si>
  <si>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</si>
  <si>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</si>
  <si>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</si>
  <si>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</si>
  <si>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</si>
  <si>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</si>
  <si>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</si>
  <si>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</si>
  <si>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</si>
  <si>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</si>
  <si>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</si>
  <si>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</si>
  <si>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</si>
  <si>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</si>
  <si>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</si>
  <si>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</si>
  <si>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</si>
  <si>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</si>
  <si>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</si>
  <si>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</si>
  <si>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</si>
  <si>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</si>
  <si>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</si>
  <si>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</si>
  <si>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</si>
  <si>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</si>
  <si>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</si>
  <si>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</si>
  <si>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</si>
  <si>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</si>
  <si>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</si>
  <si>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</si>
  <si>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</si>
  <si>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</si>
  <si>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</si>
  <si>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</si>
  <si>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</si>
  <si>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</si>
  <si>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</si>
  <si>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</si>
  <si>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</si>
  <si>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</si>
  <si>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</si>
  <si>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</si>
  <si>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</si>
  <si>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</si>
  <si>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</si>
  <si>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</si>
  <si>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</si>
  <si>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</si>
  <si>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</si>
  <si>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</si>
  <si>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</si>
  <si>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</si>
  <si>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</si>
  <si>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</si>
  <si>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</si>
  <si>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</si>
  <si>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</si>
  <si>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</si>
  <si>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</si>
  <si>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</si>
  <si>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</si>
  <si>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</si>
  <si>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</si>
  <si>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</si>
  <si>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</si>
  <si>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</si>
  <si>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</si>
  <si>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</si>
  <si>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</si>
  <si>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</si>
  <si>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</si>
  <si>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</si>
  <si>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</si>
  <si>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</si>
  <si>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</si>
  <si>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</si>
  <si>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</si>
  <si>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</si>
  <si>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</si>
  <si>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</si>
  <si>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</si>
  <si>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</si>
  <si>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</si>
  <si>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</si>
  <si>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</si>
  <si>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</si>
  <si>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</si>
  <si>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</si>
  <si>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</si>
  <si>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</si>
  <si>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</si>
  <si>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</si>
  <si>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</si>
  <si>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</si>
  <si>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</si>
  <si>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</si>
  <si>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</si>
  <si>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</si>
  <si>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</si>
  <si>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</si>
  <si>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</si>
  <si>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</si>
  <si>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</si>
  <si>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</si>
  <si>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</si>
  <si>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</si>
  <si>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</si>
  <si>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</si>
  <si>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</si>
  <si>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</si>
  <si>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</si>
  <si>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</si>
  <si>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</si>
  <si>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</si>
  <si>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</si>
  <si>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</si>
  <si>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</si>
  <si>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</si>
  <si>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</si>
  <si>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</si>
  <si>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</si>
  <si>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</si>
  <si>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</si>
  <si>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</si>
  <si>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</si>
  <si>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</si>
  <si>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</si>
  <si>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</si>
  <si>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</si>
  <si>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</si>
  <si>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</si>
  <si>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</si>
  <si>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</si>
  <si>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</si>
  <si>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</si>
  <si>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</si>
  <si>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</si>
  <si>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</si>
  <si>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</si>
  <si>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</si>
  <si>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</si>
  <si>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</si>
  <si>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</si>
  <si>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</si>
  <si>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</si>
  <si>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</si>
  <si>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</si>
  <si>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</si>
  <si>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</si>
  <si>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</si>
  <si>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</si>
  <si>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</si>
  <si>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</si>
  <si>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</si>
  <si>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</si>
  <si>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</si>
  <si>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</si>
  <si>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</si>
  <si>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</si>
  <si>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</si>
  <si>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</si>
  <si>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</si>
  <si>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</si>
  <si>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</si>
  <si>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</si>
  <si>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</si>
  <si>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</si>
  <si>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</si>
  <si>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</si>
  <si>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</si>
  <si>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</si>
  <si>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</si>
  <si>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</si>
  <si>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</si>
  <si>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</si>
  <si>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</si>
  <si>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</si>
  <si>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</si>
  <si>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</si>
  <si>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</si>
  <si>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</si>
  <si>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</si>
  <si>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</si>
  <si>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</si>
  <si>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</si>
  <si>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</si>
  <si>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</si>
  <si>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</si>
  <si>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</si>
  <si>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</si>
  <si>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</si>
  <si>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</si>
  <si>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</si>
  <si>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</si>
  <si>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</si>
  <si>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</si>
  <si>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</si>
  <si>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</si>
  <si>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</si>
  <si>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</si>
  <si>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</si>
  <si>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</si>
  <si>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</si>
  <si>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</si>
  <si>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</si>
  <si>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</si>
  <si>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</si>
  <si>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</si>
  <si>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</si>
  <si>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</si>
  <si>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</si>
  <si>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</si>
  <si>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</si>
  <si>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</si>
  <si>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</si>
  <si>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</si>
  <si>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</si>
  <si>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</si>
  <si>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</si>
  <si>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</si>
  <si>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</si>
  <si>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</si>
  <si>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</si>
  <si>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</si>
  <si>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</si>
  <si>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</si>
  <si>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</si>
  <si>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</si>
  <si>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</si>
  <si>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</si>
  <si>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</si>
  <si>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</si>
  <si>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</si>
  <si>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</si>
  <si>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</si>
  <si>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</si>
  <si>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</si>
  <si>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</si>
  <si>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</si>
  <si>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</si>
  <si>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</si>
  <si>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</si>
  <si>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</si>
  <si>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</si>
  <si>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</si>
  <si>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</si>
  <si>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</si>
  <si>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</si>
  <si>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</si>
  <si>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</si>
  <si>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</si>
  <si>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</si>
  <si>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</si>
  <si>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</si>
  <si>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</si>
  <si>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</si>
  <si>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</si>
  <si>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</si>
  <si>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</si>
  <si>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</si>
  <si>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</si>
  <si>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</si>
  <si>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</si>
  <si>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</si>
  <si>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</si>
  <si>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</si>
  <si>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</si>
  <si>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</si>
  <si>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</si>
  <si>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</si>
  <si>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</si>
  <si>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</si>
  <si>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</si>
  <si>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</si>
  <si>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</si>
  <si>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</si>
  <si>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</si>
  <si>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</si>
  <si>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</si>
  <si>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</si>
  <si>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</si>
  <si>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</si>
  <si>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</si>
  <si>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</si>
  <si>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</si>
  <si>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</si>
  <si>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</si>
  <si>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</si>
  <si>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</si>
  <si>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</si>
  <si>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</si>
  <si>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</si>
  <si>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</si>
  <si>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</si>
  <si>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</si>
  <si>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</si>
  <si>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</si>
  <si>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</si>
  <si>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</si>
  <si>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</si>
  <si>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</si>
  <si>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</si>
  <si>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</si>
  <si>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</si>
  <si>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</si>
  <si>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</si>
  <si>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</si>
  <si>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</si>
  <si>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</si>
  <si>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</si>
  <si>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</si>
  <si>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</si>
  <si>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</si>
  <si>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</si>
  <si>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</si>
  <si>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</si>
  <si>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</si>
  <si>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</si>
  <si>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</si>
  <si>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</si>
  <si>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</si>
  <si>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</si>
  <si>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</si>
  <si>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</si>
  <si>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</si>
  <si>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</si>
  <si>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</si>
  <si>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</si>
  <si>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</si>
  <si>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</si>
  <si>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</si>
  <si>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</si>
  <si>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</si>
  <si>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</si>
  <si>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</si>
  <si>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</si>
  <si>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</si>
  <si>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</si>
  <si>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</si>
  <si>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</si>
  <si>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</si>
  <si>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</si>
  <si>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</si>
  <si>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</si>
  <si>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</si>
  <si>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</si>
  <si>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</si>
  <si>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</si>
  <si>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</si>
  <si>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</si>
  <si>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</si>
  <si>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</si>
  <si>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</si>
  <si>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</si>
  <si>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</si>
  <si>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</si>
  <si>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</si>
  <si>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</si>
  <si>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</si>
  <si>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</si>
  <si>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</si>
  <si>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</si>
  <si>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</si>
  <si>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</si>
  <si>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</si>
  <si>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</si>
  <si>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</si>
  <si>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</si>
  <si>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</si>
  <si>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</si>
  <si>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</si>
  <si>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</si>
  <si>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</si>
  <si>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</si>
  <si>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</si>
  <si>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</si>
  <si>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</si>
  <si>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</si>
  <si>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</si>
  <si>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</si>
  <si>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</si>
  <si>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</si>
  <si>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</si>
  <si>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</si>
  <si>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</si>
  <si>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</si>
  <si>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</si>
  <si>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</si>
  <si>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</si>
  <si>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</si>
  <si>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</si>
  <si>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</si>
  <si>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</si>
  <si>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</si>
  <si>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</si>
  <si>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</si>
  <si>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</si>
  <si>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</si>
  <si>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</si>
  <si>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</si>
  <si>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</si>
  <si>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</si>
  <si>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</si>
  <si>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</si>
  <si>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</si>
  <si>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</si>
  <si>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</si>
  <si>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</si>
  <si>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</si>
  <si>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</si>
  <si>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</si>
  <si>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</si>
  <si>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</si>
  <si>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</si>
  <si>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</si>
  <si>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</si>
  <si>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</si>
  <si>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</si>
  <si>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</si>
  <si>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</si>
  <si>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</si>
  <si>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</si>
  <si>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</si>
  <si>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</si>
  <si>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</si>
  <si>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</si>
  <si>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</si>
  <si>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</si>
  <si>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</si>
  <si>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</si>
  <si>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</si>
  <si>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</si>
  <si>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</si>
  <si>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</si>
  <si>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</si>
  <si>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</si>
  <si>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</si>
  <si>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</si>
  <si>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</si>
  <si>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</si>
  <si>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</si>
  <si>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</si>
  <si>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</si>
  <si>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</si>
  <si>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</si>
  <si>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</si>
  <si>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</si>
  <si>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</si>
  <si>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</si>
  <si>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</si>
  <si>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</si>
  <si>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</si>
  <si>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</si>
  <si>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</si>
  <si>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</si>
  <si>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</si>
  <si>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</si>
  <si>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</si>
  <si>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</si>
  <si>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</si>
  <si>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</si>
  <si>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</si>
  <si>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</si>
  <si>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</si>
  <si>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</si>
  <si>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</si>
  <si>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</si>
  <si>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</si>
  <si>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</si>
  <si>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</si>
  <si>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</si>
  <si>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</si>
  <si>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</si>
  <si>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</si>
  <si>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</si>
  <si>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</si>
  <si>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</si>
  <si>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</si>
  <si>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</si>
  <si>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</si>
  <si>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</si>
  <si>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</si>
  <si>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</si>
  <si>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</si>
  <si>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</si>
  <si>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</si>
  <si>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</si>
  <si>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</si>
  <si>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</si>
  <si>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</si>
  <si>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</si>
  <si>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</si>
  <si>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</si>
  <si>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</si>
  <si>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</si>
  <si>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</si>
  <si>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</si>
  <si>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</si>
  <si>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</si>
  <si>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</si>
  <si>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</si>
  <si>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</si>
  <si>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</si>
  <si>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</si>
  <si>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</si>
  <si>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</si>
  <si>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</si>
  <si>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</si>
  <si>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</si>
  <si>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</si>
  <si>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</si>
  <si>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</si>
  <si>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</si>
  <si>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</si>
  <si>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</si>
  <si>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</si>
  <si>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</si>
  <si>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</si>
  <si>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</si>
  <si>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</si>
  <si>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</si>
  <si>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</si>
  <si>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</si>
  <si>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</si>
  <si>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</si>
  <si>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</si>
  <si>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</si>
  <si>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</si>
  <si>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</si>
  <si>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</si>
  <si>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</si>
  <si>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</si>
  <si>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</si>
  <si>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</si>
  <si>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</si>
  <si>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</si>
  <si>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</si>
  <si>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</si>
  <si>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</si>
  <si>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</si>
  <si>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</si>
  <si>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</si>
  <si>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</si>
  <si>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</si>
  <si>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</si>
  <si>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</si>
  <si>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</si>
  <si>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</si>
  <si>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</si>
  <si>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</si>
  <si>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</si>
  <si>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</si>
  <si>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</si>
  <si>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</si>
  <si>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</si>
  <si>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</si>
  <si>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</si>
  <si>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</si>
  <si>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</si>
  <si>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</si>
  <si>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</si>
  <si>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</si>
  <si>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</si>
  <si>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</si>
  <si>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</si>
  <si>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</si>
  <si>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</si>
  <si>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</si>
  <si>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</si>
  <si>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</si>
  <si>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</si>
  <si>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</si>
  <si>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</si>
  <si>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</si>
  <si>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</si>
  <si>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</si>
  <si>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</si>
  <si>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</si>
  <si>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</si>
  <si>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</si>
  <si>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</si>
  <si>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</si>
  <si>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</si>
  <si>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</si>
  <si>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</si>
  <si>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</si>
  <si>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</si>
  <si>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</si>
  <si>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</si>
  <si>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</si>
  <si>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</si>
  <si>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</si>
  <si>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</si>
  <si>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</si>
  <si>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</si>
  <si>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</si>
  <si>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</si>
  <si>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</si>
  <si>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</si>
  <si>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</si>
  <si>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</si>
  <si>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</si>
  <si>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</si>
  <si>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</si>
  <si>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</si>
  <si>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</si>
  <si>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</si>
  <si>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</si>
  <si>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</si>
  <si>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</si>
  <si>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</si>
  <si>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</si>
  <si>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</si>
  <si>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</si>
  <si>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</si>
  <si>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</si>
  <si>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</si>
  <si>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</si>
  <si>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</si>
  <si>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</si>
  <si>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</si>
  <si>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</si>
  <si>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</si>
  <si>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</si>
  <si>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</si>
  <si>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</si>
  <si>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</si>
  <si>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</si>
  <si>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</si>
  <si>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</si>
  <si>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</si>
  <si>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</si>
  <si>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</si>
  <si>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</si>
  <si>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</si>
  <si>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</si>
  <si>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</si>
  <si>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</si>
  <si>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</si>
  <si>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</si>
  <si>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</si>
  <si>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</si>
  <si>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</si>
  <si>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</si>
  <si>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</si>
  <si>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</si>
  <si>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</si>
  <si>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</si>
  <si>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</si>
  <si>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</si>
  <si>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</si>
  <si>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</si>
  <si>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</si>
  <si>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</si>
  <si>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</si>
  <si>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</si>
  <si>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</si>
  <si>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</si>
  <si>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</si>
  <si>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</si>
  <si>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</si>
  <si>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</si>
  <si>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</si>
  <si>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</si>
  <si>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</si>
  <si>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</si>
  <si>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</si>
  <si>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</si>
  <si>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</si>
  <si>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</si>
  <si>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</si>
  <si>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</si>
  <si>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</si>
  <si>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</si>
  <si>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</si>
  <si>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</si>
  <si>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</si>
  <si>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</si>
  <si>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</si>
  <si>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</si>
  <si>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</si>
  <si>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</si>
  <si>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</si>
  <si>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</si>
  <si>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</si>
  <si>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</si>
  <si>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</si>
  <si>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</si>
  <si>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</si>
  <si>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</si>
  <si>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</si>
  <si>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</si>
  <si>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</si>
  <si>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</si>
  <si>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</si>
  <si>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</si>
  <si>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</si>
  <si>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</si>
  <si>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</si>
  <si>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</si>
  <si>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</si>
  <si>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</si>
  <si>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</si>
  <si>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</si>
  <si>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</si>
  <si>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</si>
  <si>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</si>
  <si>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</si>
  <si>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</si>
  <si>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</si>
  <si>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</si>
  <si>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</si>
  <si>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</si>
  <si>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</si>
  <si>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</si>
  <si>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</si>
  <si>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</si>
  <si>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</si>
  <si>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</si>
  <si>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</si>
  <si>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</si>
  <si>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</si>
  <si>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</si>
  <si>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</si>
  <si>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</si>
  <si>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</si>
  <si>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</si>
  <si>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</si>
  <si>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</si>
  <si>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</si>
  <si>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</si>
  <si>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</si>
  <si>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</si>
  <si>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</si>
  <si>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</si>
  <si>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</si>
  <si>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</si>
  <si>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</si>
  <si>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</si>
  <si>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</si>
  <si>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</si>
  <si>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</si>
  <si>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</si>
  <si>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</si>
  <si>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</si>
  <si>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</si>
  <si>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</si>
  <si>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</si>
  <si>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</si>
  <si>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</si>
  <si>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</si>
  <si>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</si>
  <si>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</si>
  <si>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</si>
  <si>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</si>
  <si>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</si>
  <si>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</si>
  <si>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</si>
  <si>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</si>
  <si>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</si>
  <si>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</si>
  <si>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</si>
  <si>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</si>
  <si>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</si>
  <si>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</si>
  <si>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</si>
  <si>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</si>
  <si>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</si>
  <si>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</si>
  <si>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</si>
  <si>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</si>
  <si>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</si>
  <si>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</si>
  <si>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</si>
  <si>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</si>
  <si>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</si>
  <si>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</si>
  <si>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</si>
  <si>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</si>
  <si>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</si>
  <si>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</si>
  <si>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</si>
  <si>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</si>
  <si>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</si>
  <si>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</si>
  <si>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</si>
  <si>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</si>
  <si>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</si>
  <si>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</si>
  <si>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</si>
  <si>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</si>
  <si>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</si>
  <si>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</si>
  <si>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</si>
  <si>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</si>
  <si>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</si>
  <si>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</si>
  <si>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</si>
  <si>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</si>
  <si>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</si>
  <si>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</si>
  <si>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</si>
  <si>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</si>
  <si>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</si>
  <si>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</si>
  <si>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</si>
  <si>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</si>
  <si>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</si>
  <si>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</si>
  <si>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</si>
  <si>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</si>
  <si>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</si>
  <si>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</si>
  <si>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</si>
  <si>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</si>
  <si>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</si>
  <si>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</si>
  <si>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</si>
  <si>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</si>
  <si>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</si>
  <si>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</si>
  <si>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</si>
  <si>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</si>
  <si>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</si>
  <si>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</si>
  <si>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</si>
  <si>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</si>
  <si>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</si>
  <si>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</si>
  <si>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</si>
  <si>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</si>
  <si>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</si>
  <si>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</si>
  <si>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</si>
  <si>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</si>
  <si>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</si>
  <si>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</si>
  <si>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</si>
  <si>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</si>
  <si>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</si>
  <si>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</si>
  <si>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</si>
  <si>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</si>
  <si>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</si>
  <si>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</si>
  <si>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</si>
  <si>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</si>
  <si>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</si>
  <si>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</si>
  <si>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</si>
  <si>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</si>
  <si>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</si>
  <si>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</si>
  <si>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</si>
  <si>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</si>
  <si>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</si>
  <si>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</si>
  <si>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</si>
  <si>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</si>
  <si>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</si>
  <si>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</si>
  <si>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</si>
  <si>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</si>
  <si>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</si>
  <si>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</si>
  <si>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</si>
  <si>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</si>
  <si>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</si>
  <si>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</si>
  <si>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</si>
  <si>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</si>
  <si>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</si>
  <si>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</si>
  <si>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</si>
  <si>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</si>
  <si>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</si>
  <si>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</si>
  <si>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</si>
  <si>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</si>
  <si>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</si>
  <si>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</si>
  <si>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</si>
  <si>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</si>
  <si>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</si>
  <si>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</si>
  <si>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</si>
  <si>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</si>
  <si>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</si>
  <si>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</si>
  <si>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</si>
  <si>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</si>
  <si>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</si>
  <si>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</si>
  <si>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</si>
  <si>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</si>
  <si>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</si>
  <si>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</si>
  <si>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</si>
  <si>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</si>
  <si>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</si>
  <si>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</si>
  <si>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</si>
  <si>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</si>
  <si>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</si>
  <si>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</si>
  <si>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</si>
  <si>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</si>
  <si>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</si>
  <si>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</si>
  <si>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</si>
  <si>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</si>
  <si>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</si>
  <si>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</si>
  <si>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</si>
  <si>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</si>
  <si>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</si>
  <si>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</si>
  <si>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</si>
  <si>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</si>
  <si>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</si>
  <si>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</si>
  <si>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</si>
  <si>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</si>
  <si>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</si>
  <si>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</si>
  <si>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</si>
  <si>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</si>
  <si>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</si>
  <si>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</si>
  <si>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</si>
  <si>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</si>
  <si>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</si>
  <si>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</si>
  <si>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</si>
  <si>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</si>
  <si>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</si>
  <si>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</si>
  <si>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</si>
  <si>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</si>
  <si>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</si>
  <si>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</si>
  <si>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</si>
  <si>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</si>
  <si>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</si>
  <si>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</si>
  <si>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</si>
  <si>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</si>
  <si>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</si>
  <si>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</si>
  <si>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</si>
  <si>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</si>
  <si>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</si>
  <si>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</si>
  <si>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</si>
  <si>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</si>
  <si>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</si>
  <si>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</si>
  <si>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</si>
  <si>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</si>
  <si>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</si>
  <si>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</si>
  <si>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</si>
  <si>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</si>
  <si>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</si>
  <si>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</si>
  <si>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</si>
  <si>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</si>
  <si>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</si>
  <si>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</si>
  <si>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</si>
  <si>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</si>
  <si>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</si>
  <si>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</si>
  <si>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</si>
  <si>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</si>
  <si>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</si>
  <si>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</si>
  <si>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</si>
  <si>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</si>
  <si>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</si>
  <si>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</si>
  <si>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</si>
  <si>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</si>
  <si>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</si>
  <si>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</si>
  <si>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</si>
  <si>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</si>
  <si>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</si>
  <si>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</si>
  <si>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</si>
  <si>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</si>
  <si>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</si>
  <si>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</si>
  <si>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</si>
  <si>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</si>
  <si>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</si>
  <si>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</si>
  <si>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</si>
  <si>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</si>
  <si>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</si>
  <si>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</si>
  <si>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</si>
  <si>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</si>
  <si>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</si>
  <si>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</si>
  <si>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</si>
  <si>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</si>
  <si>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</si>
  <si>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</si>
  <si>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</si>
  <si>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</si>
  <si>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</si>
  <si>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</si>
  <si>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</si>
  <si>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</si>
  <si>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</si>
  <si>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</si>
  <si>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</si>
  <si>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</si>
  <si>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</si>
  <si>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</si>
  <si>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</si>
  <si>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</si>
  <si>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</si>
  <si>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</si>
  <si>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</si>
  <si>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</si>
  <si>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</si>
  <si>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</si>
  <si>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</si>
  <si>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</si>
  <si>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</si>
  <si>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</si>
  <si>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</si>
  <si>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</si>
  <si>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</si>
  <si>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</si>
  <si>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</si>
  <si>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</si>
  <si>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</si>
  <si>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</si>
  <si>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</si>
  <si>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</si>
  <si>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</si>
  <si>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</si>
  <si>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</si>
  <si>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</si>
  <si>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</si>
  <si>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</si>
  <si>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</si>
  <si>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</si>
  <si>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</si>
  <si>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</si>
  <si>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</si>
  <si>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</si>
  <si>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</si>
  <si>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</si>
  <si>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</si>
  <si>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</si>
  <si>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</si>
  <si>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</si>
  <si>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</si>
  <si>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</si>
  <si>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</si>
  <si>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</si>
  <si>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</si>
  <si>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</si>
  <si>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</si>
  <si>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</si>
  <si>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</si>
  <si>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</si>
  <si>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</si>
  <si>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</si>
  <si>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</si>
  <si>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</si>
  <si>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</si>
  <si>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</si>
  <si>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</si>
  <si>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</si>
  <si>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</si>
  <si>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</si>
  <si>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</si>
  <si>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</si>
  <si>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</si>
  <si>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</si>
  <si>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</si>
  <si>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</si>
  <si>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</si>
  <si>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</si>
  <si>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</si>
  <si>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</si>
  <si>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</si>
  <si>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</si>
  <si>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</si>
  <si>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</si>
  <si>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</si>
  <si>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</si>
  <si>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</si>
  <si>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</si>
  <si>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</si>
  <si>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</si>
  <si>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</si>
  <si>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</si>
  <si>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</si>
  <si>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</si>
  <si>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</si>
  <si>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</si>
  <si>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</si>
  <si>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</si>
  <si>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</si>
  <si>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</si>
  <si>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</si>
  <si>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</si>
  <si>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</si>
  <si>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</si>
  <si>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</si>
  <si>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</si>
  <si>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</si>
  <si>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</si>
  <si>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</si>
  <si>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</si>
  <si>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</si>
  <si>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</si>
  <si>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</si>
  <si>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</si>
  <si>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</si>
  <si>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</si>
  <si>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</si>
  <si>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</si>
  <si>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</si>
  <si>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</si>
  <si>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</si>
  <si>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</si>
  <si>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</si>
  <si>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</si>
  <si>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</si>
  <si>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</si>
  <si>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</si>
  <si>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</si>
  <si>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</si>
  <si>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</si>
  <si>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</si>
  <si>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</si>
  <si>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</si>
  <si>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</si>
  <si>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</si>
  <si>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</si>
  <si>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</si>
  <si>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</si>
  <si>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</si>
  <si>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</si>
  <si>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</si>
  <si>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</si>
  <si>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</si>
  <si>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</si>
  <si>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</si>
  <si>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</si>
  <si>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</si>
  <si>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</si>
  <si>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</si>
  <si>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</si>
  <si>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</si>
  <si>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</si>
  <si>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</si>
  <si>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</si>
  <si>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</si>
  <si>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</si>
  <si>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</si>
  <si>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</si>
  <si>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</si>
  <si>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</si>
  <si>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</si>
  <si>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</si>
  <si>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</si>
  <si>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</si>
  <si>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</si>
  <si>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</si>
  <si>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</si>
  <si>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</si>
  <si>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</si>
  <si>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</si>
  <si>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</si>
  <si>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</si>
  <si>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</si>
  <si>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</si>
  <si>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</si>
  <si>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</si>
  <si>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</si>
  <si>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</si>
  <si>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</si>
  <si>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</si>
  <si>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</si>
  <si>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</si>
  <si>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</si>
  <si>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</si>
  <si>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</si>
  <si>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</si>
  <si>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</si>
  <si>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</si>
  <si>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</si>
  <si>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</si>
  <si>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</si>
  <si>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</si>
  <si>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</si>
  <si>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</si>
  <si>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</si>
  <si>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</si>
  <si>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</si>
  <si>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</si>
  <si>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</si>
  <si>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</si>
  <si>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</si>
  <si>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</si>
  <si>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</si>
  <si>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</si>
  <si>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</si>
  <si>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</si>
  <si>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</si>
  <si>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</si>
  <si>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</si>
  <si>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</si>
  <si>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</si>
  <si>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</si>
  <si>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</si>
  <si>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</si>
  <si>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</si>
  <si>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</si>
  <si>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</si>
  <si>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</si>
  <si>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</si>
  <si>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</si>
  <si>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</si>
  <si>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</si>
  <si>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</si>
  <si>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</si>
  <si>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</si>
  <si>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</si>
  <si>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</si>
  <si>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</si>
  <si>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</si>
  <si>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</si>
  <si>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</si>
  <si>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</si>
  <si>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</si>
  <si>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</si>
  <si>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</si>
  <si>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</si>
  <si>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</si>
  <si>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</si>
  <si>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</si>
  <si>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</si>
  <si>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</si>
  <si>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</si>
  <si>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</si>
  <si>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</si>
  <si>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</si>
  <si>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</si>
  <si>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</si>
  <si>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</si>
  <si>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</si>
  <si>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</si>
  <si>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</si>
  <si>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</si>
  <si>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</si>
  <si>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</si>
  <si>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</si>
  <si>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</si>
  <si>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</si>
  <si>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</si>
  <si>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</si>
  <si>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</si>
  <si>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</si>
  <si>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</si>
  <si>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</si>
  <si>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</si>
  <si>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</si>
  <si>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</si>
  <si>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</si>
  <si>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</si>
  <si>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</si>
  <si>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</si>
  <si>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</si>
  <si>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</si>
  <si>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</si>
  <si>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</si>
  <si>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</si>
  <si>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</si>
  <si>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</si>
  <si>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</si>
  <si>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</si>
  <si>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</si>
  <si>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</si>
  <si>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</si>
  <si>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</si>
  <si>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</si>
  <si>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</si>
  <si>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</si>
  <si>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</si>
  <si>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</si>
  <si>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</si>
  <si>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</si>
  <si>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</si>
  <si>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</si>
  <si>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</si>
  <si>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</si>
  <si>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</si>
  <si>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</si>
  <si>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</si>
  <si>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</si>
  <si>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</si>
  <si>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</si>
  <si>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</si>
  <si>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</si>
  <si>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</si>
  <si>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</si>
  <si>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</si>
  <si>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</si>
  <si>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</si>
  <si>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</si>
  <si>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</si>
  <si>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</si>
  <si>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</si>
  <si>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</si>
  <si>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</si>
  <si>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</si>
  <si>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</si>
  <si>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</si>
  <si>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</si>
  <si>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</si>
  <si>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</si>
  <si>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</si>
  <si>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</si>
  <si>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</si>
  <si>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</si>
  <si>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</si>
  <si>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</si>
  <si>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</si>
  <si>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</si>
  <si>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</si>
  <si>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</si>
  <si>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</si>
  <si>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</si>
  <si>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</si>
  <si>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</si>
  <si>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</si>
  <si>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</si>
  <si>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</si>
  <si>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</si>
  <si>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</si>
  <si>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</si>
  <si>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</si>
  <si>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</si>
  <si>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</si>
  <si>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</si>
  <si>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</si>
  <si>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</si>
  <si>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</si>
  <si>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</si>
  <si>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</si>
  <si>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</si>
  <si>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</si>
  <si>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</si>
  <si>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</si>
  <si>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</si>
  <si>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</si>
  <si>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</si>
  <si>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</si>
  <si>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</si>
  <si>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</si>
  <si>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</si>
  <si>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</si>
  <si>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</si>
  <si>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</si>
  <si>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</si>
  <si>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</si>
  <si>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</si>
  <si>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</si>
  <si>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</si>
  <si>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</si>
  <si>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</si>
  <si>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</si>
  <si>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</si>
  <si>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</si>
  <si>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</si>
  <si>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</si>
  <si>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</si>
  <si>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</si>
  <si>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</si>
  <si>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</si>
  <si>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</si>
  <si>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</si>
  <si>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</si>
  <si>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</si>
  <si>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</si>
  <si>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</si>
  <si>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</si>
  <si>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</si>
  <si>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</si>
  <si>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</si>
  <si>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</si>
  <si>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</si>
  <si>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</si>
  <si>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</si>
  <si>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</si>
  <si>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</si>
  <si>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</si>
  <si>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</si>
  <si>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</si>
  <si>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</si>
  <si>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</si>
  <si>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</si>
  <si>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</si>
  <si>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</si>
  <si>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</si>
  <si>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</si>
  <si>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</si>
  <si>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</si>
  <si>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</si>
  <si>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</si>
  <si>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</si>
  <si>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</si>
  <si>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</si>
  <si>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</si>
  <si>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</si>
  <si>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</si>
  <si>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</si>
  <si>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</si>
  <si>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</si>
  <si>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</si>
  <si>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</si>
  <si>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</si>
  <si>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</si>
  <si>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</si>
  <si>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</si>
  <si>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</si>
  <si>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</si>
  <si>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</si>
  <si>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</si>
  <si>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</si>
  <si>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</si>
  <si>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</si>
  <si>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</si>
  <si>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</si>
  <si>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</si>
  <si>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</si>
  <si>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</si>
  <si>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</si>
  <si>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</si>
  <si>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</si>
  <si>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</si>
  <si>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</si>
  <si>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</si>
  <si>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</si>
  <si>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</si>
  <si>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</si>
  <si>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</si>
  <si>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</si>
  <si>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</si>
  <si>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</si>
  <si>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</si>
  <si>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</si>
  <si>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</si>
  <si>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</si>
  <si>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</si>
  <si>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</si>
  <si>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</si>
  <si>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</si>
  <si>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</si>
  <si>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</si>
  <si>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</si>
  <si>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</si>
  <si>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</si>
  <si>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</si>
  <si>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</si>
  <si>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</si>
  <si>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</si>
  <si>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</si>
  <si>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</si>
  <si>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</si>
  <si>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</si>
  <si>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</si>
  <si>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</si>
  <si>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</si>
  <si>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</si>
  <si>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</si>
  <si>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</si>
  <si>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</si>
  <si>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</si>
  <si>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</si>
  <si>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</si>
  <si>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</si>
  <si>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</si>
  <si>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</si>
  <si>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</si>
  <si>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</si>
  <si>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</si>
  <si>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</si>
  <si>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</si>
  <si>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</si>
  <si>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</si>
  <si>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</si>
  <si>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</si>
  <si>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</si>
  <si>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</si>
  <si>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</si>
  <si>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</si>
  <si>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</si>
  <si>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</si>
  <si>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</si>
  <si>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</si>
  <si>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</si>
  <si>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</si>
  <si>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</si>
  <si>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</si>
  <si>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</si>
  <si>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</si>
  <si>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</si>
  <si>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</si>
  <si>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</si>
  <si>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</si>
  <si>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</si>
  <si>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</si>
  <si>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</si>
  <si>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</si>
  <si>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</si>
  <si>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</si>
  <si>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</si>
  <si>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</si>
  <si>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</si>
  <si>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</si>
  <si>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</si>
  <si>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</si>
  <si>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</si>
  <si>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</si>
  <si>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</si>
  <si>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</si>
  <si>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</si>
  <si>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</si>
  <si>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</si>
  <si>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</si>
  <si>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</si>
  <si>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</si>
  <si>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</si>
  <si>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</si>
  <si>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</si>
  <si>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</si>
  <si>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</si>
  <si>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</si>
  <si>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</si>
  <si>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</si>
  <si>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</si>
  <si>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</si>
  <si>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</si>
  <si>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</si>
  <si>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</si>
  <si>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</si>
  <si>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</si>
  <si>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</si>
  <si>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</si>
  <si>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</si>
  <si>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</si>
  <si>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</si>
  <si>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</si>
  <si>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</si>
  <si>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</si>
  <si>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</si>
  <si>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</si>
  <si>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</si>
  <si>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</si>
  <si>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</si>
  <si>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</si>
  <si>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</si>
  <si>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</si>
  <si>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</si>
  <si>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</si>
  <si>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</si>
  <si>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</si>
  <si>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</si>
  <si>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</si>
  <si>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</si>
  <si>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</si>
  <si>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</si>
  <si>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</si>
  <si>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</si>
  <si>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</si>
  <si>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</si>
  <si>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</si>
  <si>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</si>
  <si>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</si>
  <si>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</si>
  <si>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</si>
  <si>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</si>
  <si>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</si>
  <si>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</si>
  <si>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</si>
  <si>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</si>
  <si>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</si>
  <si>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</si>
  <si>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</si>
  <si>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</si>
  <si>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</si>
  <si>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</si>
  <si>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</si>
  <si>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</si>
  <si>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</si>
  <si>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</si>
  <si>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</si>
  <si>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</si>
  <si>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</si>
  <si>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</si>
  <si>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</si>
  <si>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</si>
  <si>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</si>
  <si>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</si>
  <si>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</si>
  <si>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</si>
  <si>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</si>
  <si>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</si>
  <si>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</si>
  <si>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</si>
  <si>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</si>
  <si>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</si>
  <si>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</si>
  <si>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</si>
  <si>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</si>
  <si>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</si>
  <si>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</si>
  <si>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</si>
  <si>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</si>
  <si>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</si>
  <si>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</si>
  <si>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</si>
  <si>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</si>
  <si>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</si>
  <si>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</si>
  <si>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</si>
  <si>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</si>
  <si>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</si>
  <si>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</si>
  <si>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</si>
  <si>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</si>
  <si>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</si>
  <si>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</si>
  <si>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</si>
  <si>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</si>
  <si>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</si>
  <si>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</si>
  <si>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</si>
  <si>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</si>
  <si>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</si>
  <si>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</si>
  <si>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</si>
  <si>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</si>
  <si>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</si>
  <si>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</si>
  <si>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</si>
  <si>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</si>
  <si>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</si>
  <si>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</si>
  <si>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</si>
  <si>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</si>
  <si>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</si>
  <si>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</si>
  <si>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</si>
  <si>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</si>
  <si>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</si>
  <si>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</si>
  <si>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</si>
  <si>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</si>
  <si>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</si>
  <si>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</si>
  <si>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</si>
  <si>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</si>
  <si>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</si>
  <si>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</si>
  <si>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</si>
  <si>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</si>
  <si>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</si>
  <si>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</si>
  <si>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</si>
  <si>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</si>
  <si>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</si>
  <si>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</si>
  <si>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</si>
  <si>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</si>
  <si>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</si>
  <si>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</si>
  <si>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</si>
  <si>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</si>
  <si>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</si>
  <si>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</si>
  <si>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</si>
  <si>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</si>
  <si>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</si>
  <si>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</si>
  <si>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</si>
  <si>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</si>
  <si>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</si>
  <si>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</si>
  <si>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</si>
  <si>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</si>
  <si>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</si>
  <si>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</si>
  <si>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</si>
  <si>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</si>
  <si>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</si>
  <si>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</si>
  <si>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</si>
  <si>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</si>
  <si>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</si>
  <si>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</si>
  <si>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</si>
  <si>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</si>
  <si>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</si>
  <si>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</si>
  <si>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</si>
  <si>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</si>
  <si>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</si>
  <si>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</si>
  <si>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</si>
  <si>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</si>
  <si>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</si>
  <si>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</si>
  <si>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</si>
  <si>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</si>
  <si>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</si>
  <si>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</si>
  <si>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</si>
  <si>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</si>
  <si>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</si>
  <si>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</si>
  <si>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</si>
  <si>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</si>
  <si>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</si>
  <si>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</si>
  <si>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</si>
  <si>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</si>
  <si>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</si>
  <si>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</si>
  <si>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</si>
  <si>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</si>
  <si>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</si>
  <si>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</si>
  <si>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</si>
  <si>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</si>
  <si>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</si>
  <si>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</si>
  <si>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</si>
  <si>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</si>
  <si>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</si>
  <si>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</si>
  <si>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</si>
  <si>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</si>
  <si>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</si>
  <si>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</si>
  <si>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</si>
  <si>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</si>
  <si>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</si>
  <si>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</si>
  <si>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</si>
  <si>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</si>
  <si>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</si>
  <si>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</si>
  <si>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</si>
  <si>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</si>
  <si>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</si>
  <si>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</si>
  <si>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</si>
  <si>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</si>
  <si>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</si>
  <si>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</si>
  <si>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</si>
  <si>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</si>
  <si>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</si>
  <si>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</si>
  <si>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</si>
  <si>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</si>
  <si>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</si>
  <si>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</si>
  <si>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</si>
  <si>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</si>
  <si>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</si>
  <si>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</si>
  <si>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</si>
  <si>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</si>
  <si>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</si>
  <si>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</si>
  <si>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</si>
  <si>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</si>
  <si>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</si>
  <si>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</si>
  <si>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</si>
  <si>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</si>
  <si>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</si>
  <si>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</si>
  <si>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</si>
  <si>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</si>
  <si>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</si>
  <si>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</si>
  <si>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</si>
  <si>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</si>
  <si>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</si>
  <si>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</si>
  <si>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</si>
  <si>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</si>
  <si>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</si>
  <si>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</si>
  <si>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</si>
  <si>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</si>
  <si>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</si>
  <si>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</si>
  <si>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</si>
  <si>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</si>
  <si>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</si>
  <si>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</si>
  <si>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</si>
  <si>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</si>
  <si>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</si>
  <si>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</si>
  <si>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</si>
  <si>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</si>
  <si>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</si>
  <si>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</si>
  <si>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</si>
  <si>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</si>
  <si>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</si>
  <si>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</si>
  <si>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</si>
  <si>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</si>
  <si>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</si>
  <si>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</si>
  <si>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</si>
  <si>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</si>
  <si>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</si>
  <si>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</si>
  <si>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</si>
  <si>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</si>
  <si>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</si>
  <si>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</si>
  <si>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</si>
  <si>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</si>
  <si>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</si>
  <si>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</si>
  <si>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</si>
  <si>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</si>
  <si>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</si>
  <si>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</si>
  <si>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</si>
  <si>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</si>
  <si>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</si>
  <si>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</si>
  <si>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</si>
  <si>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</si>
  <si>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</si>
  <si>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</si>
  <si>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</si>
  <si>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</si>
  <si>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</si>
  <si>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</si>
  <si>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</si>
  <si>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</si>
  <si>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</si>
  <si>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</si>
  <si>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</si>
  <si>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</si>
  <si>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</si>
  <si>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</si>
  <si>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</si>
  <si>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</si>
  <si>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</si>
  <si>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</si>
  <si>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</si>
  <si>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</si>
  <si>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</si>
  <si>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</si>
  <si>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</si>
  <si>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</si>
  <si>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</si>
  <si>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</si>
  <si>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</si>
  <si>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</si>
  <si>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</si>
  <si>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</si>
  <si>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</si>
  <si>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</si>
  <si>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</si>
  <si>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</si>
  <si>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</si>
  <si>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</si>
  <si>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</si>
  <si>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</si>
  <si>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</si>
  <si>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</si>
  <si>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</si>
  <si>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</si>
  <si>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</si>
  <si>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</si>
  <si>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</si>
  <si>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</si>
  <si>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</si>
  <si>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</si>
  <si>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</si>
  <si>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</si>
  <si>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</si>
  <si>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</si>
  <si>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</si>
  <si>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</si>
  <si>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</si>
  <si>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</si>
  <si>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</si>
  <si>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</si>
  <si>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</si>
  <si>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</si>
  <si>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</si>
  <si>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</si>
  <si>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</si>
  <si>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</si>
  <si>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</si>
  <si>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</si>
  <si>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</si>
  <si>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</si>
  <si>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</si>
  <si>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</si>
  <si>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</si>
  <si>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</si>
  <si>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</si>
  <si>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</si>
  <si>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</si>
  <si>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</si>
  <si>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</si>
  <si>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</si>
  <si>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</si>
  <si>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</si>
  <si>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</si>
  <si>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</si>
  <si>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</si>
  <si>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</si>
  <si>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</si>
  <si>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</si>
  <si>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</si>
  <si>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</si>
  <si>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</si>
  <si>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</si>
  <si>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</si>
  <si>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</si>
  <si>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</si>
  <si>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</si>
  <si>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</si>
  <si>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</si>
  <si>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</si>
  <si>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</si>
  <si>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</si>
  <si>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</si>
  <si>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</si>
  <si>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</si>
  <si>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</si>
  <si>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</si>
  <si>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</si>
  <si>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</si>
  <si>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</si>
  <si>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</si>
  <si>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</si>
  <si>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</si>
  <si>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</si>
  <si>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</si>
  <si>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</si>
  <si>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</si>
  <si>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</si>
  <si>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</si>
  <si>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</si>
  <si>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</si>
  <si>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</si>
  <si>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</si>
  <si>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</si>
  <si>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</si>
  <si>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</si>
  <si>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</si>
  <si>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</si>
  <si>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</si>
  <si>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</si>
  <si>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</si>
  <si>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</si>
  <si>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</si>
  <si>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</si>
  <si>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</si>
  <si>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</si>
  <si>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</si>
  <si>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</si>
  <si>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</si>
  <si>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</si>
  <si>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</si>
  <si>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</si>
  <si>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</si>
  <si>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</si>
  <si>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</si>
  <si>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</si>
  <si>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</si>
  <si>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</si>
  <si>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</si>
  <si>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</si>
  <si>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</si>
  <si>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</si>
  <si>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</si>
  <si>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</si>
  <si>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</si>
  <si>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</si>
  <si>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</si>
  <si>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</si>
  <si>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</si>
  <si>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</si>
  <si>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</si>
  <si>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</si>
  <si>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</si>
  <si>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</si>
  <si>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</si>
  <si>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</si>
  <si>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</si>
  <si>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</si>
  <si>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</si>
  <si>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</si>
  <si>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</si>
  <si>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</si>
  <si>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</si>
  <si>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</si>
  <si>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</si>
  <si>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</si>
  <si>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</si>
  <si>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</si>
  <si>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</si>
  <si>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</si>
  <si>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</si>
  <si>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</si>
  <si>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</si>
  <si>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</si>
  <si>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</si>
  <si>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</si>
  <si>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</si>
  <si>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</si>
  <si>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</si>
  <si>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</si>
  <si>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</si>
  <si>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</si>
  <si>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</si>
  <si>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</si>
  <si>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</si>
  <si>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</si>
  <si>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</si>
  <si>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</si>
  <si>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</si>
  <si>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</si>
  <si>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</si>
  <si>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</si>
  <si>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</si>
  <si>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</si>
  <si>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</si>
  <si>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</si>
  <si>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</si>
  <si>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</si>
  <si>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</si>
  <si>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</si>
  <si>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</si>
  <si>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</si>
  <si>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</si>
  <si>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</si>
  <si>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</si>
  <si>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</si>
  <si>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</si>
  <si>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</si>
  <si>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</si>
  <si>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</si>
  <si>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</si>
  <si>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</si>
  <si>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</si>
  <si>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</si>
  <si>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</si>
  <si>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</si>
  <si>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</si>
  <si>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</si>
  <si>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</si>
  <si>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</si>
  <si>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</si>
  <si>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</si>
  <si>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</si>
  <si>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</si>
  <si>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</si>
  <si>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</si>
  <si>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</si>
  <si>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</si>
  <si>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</si>
  <si>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</si>
  <si>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</si>
  <si>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</si>
  <si>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</si>
  <si>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</si>
  <si>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</si>
  <si>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</si>
  <si>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</si>
  <si>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</si>
  <si>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</si>
  <si>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</si>
  <si>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</si>
  <si>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</si>
  <si>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</si>
  <si>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</si>
  <si>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</si>
  <si>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</si>
  <si>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</si>
  <si>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</si>
  <si>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</si>
  <si>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</si>
  <si>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</si>
  <si>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</si>
  <si>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</si>
  <si>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</si>
  <si>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</si>
  <si>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</si>
  <si>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</si>
  <si>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</si>
  <si>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</si>
  <si>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</si>
  <si>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</si>
  <si>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</si>
  <si>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</si>
  <si>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</si>
  <si>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</si>
  <si>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</si>
  <si>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</si>
  <si>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</si>
  <si>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</si>
  <si>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</si>
  <si>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</si>
  <si>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</si>
  <si>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</si>
  <si>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</si>
  <si>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</si>
  <si>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</si>
  <si>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</si>
  <si>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</si>
  <si>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</si>
  <si>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</si>
  <si>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</si>
  <si>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</si>
  <si>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</si>
  <si>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</si>
  <si>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</si>
  <si>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</si>
  <si>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</si>
  <si>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</si>
  <si>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</si>
  <si>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</si>
  <si>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</si>
  <si>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</si>
  <si>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</si>
  <si>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</si>
  <si>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</si>
  <si>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</si>
  <si>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</si>
  <si>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</si>
  <si>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</si>
  <si>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</si>
  <si>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</si>
  <si>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</si>
  <si>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</si>
  <si>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</si>
  <si>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</si>
  <si>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</si>
  <si>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</si>
  <si>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</si>
  <si>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</si>
  <si>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</si>
  <si>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</si>
  <si>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</si>
  <si>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</si>
  <si>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</si>
  <si>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</si>
  <si>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</si>
  <si>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</si>
  <si>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</si>
  <si>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</si>
  <si>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</si>
  <si>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</si>
  <si>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</si>
  <si>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</si>
  <si>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</si>
  <si>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</si>
  <si>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</si>
  <si>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</si>
  <si>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</si>
  <si>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</si>
  <si>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</si>
  <si>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</si>
  <si>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</si>
  <si>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</si>
  <si>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</si>
  <si>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</si>
  <si>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</si>
  <si>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</si>
  <si>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</si>
  <si>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</si>
  <si>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</si>
  <si>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</si>
  <si>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</si>
  <si>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</si>
  <si>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</si>
  <si>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</si>
  <si>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</si>
  <si>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</si>
  <si>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</si>
  <si>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</si>
  <si>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</si>
  <si>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</si>
  <si>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</si>
  <si>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</si>
  <si>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</si>
  <si>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</si>
  <si>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</si>
  <si>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</si>
  <si>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</si>
  <si>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</si>
  <si>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</si>
  <si>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</si>
  <si>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</si>
  <si>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</si>
  <si>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</si>
  <si>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</si>
  <si>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</si>
  <si>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</si>
  <si>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</si>
  <si>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</si>
  <si>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</si>
  <si>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</si>
  <si>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</si>
  <si>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</si>
  <si>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</si>
  <si>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</si>
  <si>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</si>
  <si>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</si>
  <si>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</si>
  <si>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</si>
  <si>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</si>
  <si>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</si>
  <si>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</si>
  <si>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</si>
  <si>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</si>
  <si>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</si>
  <si>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</si>
  <si>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</si>
  <si>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</si>
  <si>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</si>
  <si>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</si>
  <si>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</si>
  <si>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</si>
  <si>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</si>
  <si>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</si>
  <si>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</si>
  <si>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</si>
  <si>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</si>
  <si>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</si>
  <si>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</si>
  <si>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</si>
  <si>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</si>
  <si>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</si>
  <si>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</si>
  <si>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</si>
  <si>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</si>
  <si>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</si>
  <si>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</si>
  <si>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</si>
  <si>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</si>
  <si>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</si>
  <si>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</si>
  <si>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</si>
  <si>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</si>
  <si>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</si>
  <si>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</si>
  <si>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</si>
  <si>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</si>
  <si>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</si>
  <si>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</si>
  <si>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</si>
  <si>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</si>
  <si>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</si>
  <si>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</si>
  <si>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</si>
  <si>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</si>
  <si>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</si>
  <si>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</si>
  <si>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</si>
  <si>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</si>
  <si>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</si>
  <si>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</si>
  <si>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</si>
  <si>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</si>
  <si>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</si>
  <si>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</si>
  <si>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</si>
  <si>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</si>
  <si>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</si>
  <si>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</si>
  <si>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</si>
  <si>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</si>
  <si>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</si>
  <si>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</si>
  <si>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</si>
  <si>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</si>
  <si>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</si>
  <si>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</si>
  <si>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</si>
  <si>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</si>
  <si>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</si>
  <si>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</si>
  <si>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</si>
  <si>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</si>
  <si>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</si>
  <si>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</si>
  <si>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</si>
  <si>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</si>
  <si>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</si>
  <si>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</si>
  <si>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</si>
  <si>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</si>
  <si>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</si>
  <si>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</si>
  <si>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</si>
  <si>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</si>
  <si>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</si>
  <si>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</si>
  <si>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</si>
  <si>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</si>
  <si>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</si>
  <si>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</si>
  <si>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</si>
  <si>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</si>
  <si>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</si>
  <si>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</si>
  <si>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</si>
  <si>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</si>
  <si>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</si>
  <si>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</si>
  <si>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</si>
  <si>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</si>
  <si>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</si>
  <si>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</si>
  <si>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</si>
  <si>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</si>
  <si>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</si>
  <si>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</si>
  <si>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</si>
  <si>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</si>
  <si>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</si>
  <si>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</si>
  <si>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</si>
  <si>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</si>
  <si>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</si>
  <si>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</si>
  <si>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</si>
  <si>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</si>
  <si>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</si>
  <si>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</si>
  <si>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</si>
  <si>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</si>
  <si>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</si>
  <si>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</si>
  <si>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</si>
  <si>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</si>
  <si>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</si>
  <si>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</si>
  <si>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</si>
  <si>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</si>
  <si>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</si>
  <si>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</si>
  <si>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</si>
  <si>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</si>
  <si>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</si>
  <si>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</si>
  <si>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</si>
  <si>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</si>
  <si>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</si>
  <si>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</si>
  <si>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</si>
  <si>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</si>
  <si>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</si>
  <si>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</si>
  <si>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</si>
  <si>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</si>
  <si>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</si>
  <si>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</si>
  <si>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</si>
  <si>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</si>
  <si>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</si>
  <si>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</si>
  <si>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</si>
  <si>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</si>
  <si>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</si>
  <si>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</si>
  <si>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</si>
  <si>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</si>
  <si>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</si>
  <si>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</si>
  <si>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</si>
  <si>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</si>
  <si>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</si>
  <si>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</si>
  <si>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</si>
  <si>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</si>
  <si>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</si>
  <si>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</si>
  <si>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</si>
  <si>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</si>
  <si>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</si>
  <si>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</si>
  <si>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</si>
  <si>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</si>
  <si>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</si>
  <si>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</si>
  <si>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</si>
  <si>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</si>
  <si>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</si>
  <si>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</si>
  <si>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</si>
  <si>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</si>
  <si>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</si>
  <si>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</si>
  <si>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</si>
  <si>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</si>
  <si>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</si>
  <si>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</si>
  <si>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</si>
  <si>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</si>
  <si>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</si>
  <si>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</si>
  <si>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</si>
  <si>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</si>
  <si>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</si>
  <si>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</si>
  <si>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</si>
  <si>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</si>
  <si>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</si>
  <si>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</si>
  <si>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</si>
  <si>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</si>
  <si>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</si>
  <si>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</si>
  <si>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</si>
  <si>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</si>
  <si>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</si>
  <si>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</si>
  <si>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</si>
  <si>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</si>
  <si>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</si>
  <si>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</si>
  <si>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</si>
  <si>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</si>
  <si>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</si>
  <si>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</si>
  <si>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</si>
  <si>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</si>
  <si>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</si>
  <si>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</si>
  <si>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</si>
  <si>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</si>
  <si>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</si>
  <si>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</si>
  <si>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</si>
  <si>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</si>
  <si>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</si>
  <si>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</si>
  <si>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</si>
  <si>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</si>
  <si>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</si>
  <si>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</si>
  <si>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</si>
  <si>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</si>
  <si>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</si>
  <si>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</si>
  <si>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</si>
  <si>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</si>
  <si>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</si>
  <si>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</si>
  <si>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</si>
  <si>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</si>
  <si>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</si>
  <si>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</si>
  <si>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</si>
  <si>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</si>
  <si>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</si>
  <si>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</si>
  <si>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</si>
  <si>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</si>
  <si>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</si>
  <si>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</si>
  <si>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</si>
  <si>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</si>
  <si>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</si>
  <si>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</si>
  <si>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</si>
  <si>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</si>
  <si>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</si>
  <si>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</si>
  <si>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</si>
  <si>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</si>
  <si>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</si>
  <si>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</si>
  <si>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</si>
  <si>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</si>
  <si>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</si>
  <si>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</si>
  <si>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</si>
  <si>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</si>
  <si>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</si>
  <si>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</si>
  <si>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</si>
  <si>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</si>
  <si>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</si>
  <si>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</si>
  <si>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</si>
  <si>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</si>
  <si>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</si>
  <si>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</si>
  <si>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</si>
  <si>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</si>
  <si>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</si>
  <si>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</si>
  <si>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</si>
  <si>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</si>
  <si>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</si>
  <si>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</si>
  <si>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</si>
  <si>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</si>
  <si>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</si>
  <si>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</si>
  <si>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</si>
  <si>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</si>
  <si>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</si>
  <si>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</si>
  <si>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</si>
  <si>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</si>
  <si>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</si>
  <si>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</si>
  <si>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</si>
  <si>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</si>
  <si>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</si>
  <si>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</si>
  <si>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</si>
  <si>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</si>
  <si>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</si>
  <si>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</si>
  <si>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</si>
  <si>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</si>
  <si>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</si>
  <si>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</si>
  <si>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</si>
  <si>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</si>
  <si>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</si>
  <si>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</si>
  <si>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</si>
  <si>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</si>
  <si>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</si>
  <si>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</si>
  <si>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</si>
  <si>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</si>
  <si>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</si>
  <si>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</si>
  <si>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</si>
  <si>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</si>
  <si>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</si>
  <si>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</si>
  <si>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</si>
  <si>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</si>
  <si>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</si>
  <si>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</si>
  <si>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</si>
  <si>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</si>
  <si>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</si>
  <si>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</si>
  <si>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</si>
  <si>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</si>
  <si>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</si>
  <si>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</si>
  <si>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</si>
  <si>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</si>
  <si>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</si>
  <si>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</si>
  <si>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</si>
  <si>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</si>
  <si>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</si>
  <si>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</si>
  <si>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</si>
  <si>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</si>
  <si>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</si>
  <si>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</si>
  <si>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</si>
  <si>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</si>
  <si>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</si>
  <si>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</si>
  <si>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</si>
  <si>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</si>
  <si>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</si>
  <si>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</si>
  <si>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</si>
  <si>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</si>
  <si>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</si>
  <si>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</si>
  <si>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</si>
  <si>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</si>
  <si>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</si>
  <si>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</si>
  <si>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</si>
  <si>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</si>
  <si>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</si>
  <si>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</si>
  <si>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</si>
  <si>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</si>
  <si>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</si>
  <si>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</si>
  <si>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</si>
  <si>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</si>
  <si>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</si>
  <si>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</si>
  <si>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</si>
  <si>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</si>
  <si>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</si>
  <si>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</si>
  <si>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</si>
  <si>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</si>
  <si>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</si>
  <si>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</si>
  <si>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</si>
  <si>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</si>
  <si>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</si>
  <si>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</si>
  <si>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</si>
  <si>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</si>
  <si>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</si>
  <si>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</si>
  <si>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</si>
  <si>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</si>
  <si>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</si>
  <si>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</si>
  <si>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</si>
  <si>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</si>
  <si>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</si>
  <si>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</si>
  <si>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</si>
  <si>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</si>
  <si>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</si>
  <si>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</si>
  <si>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</si>
  <si>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</si>
  <si>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</si>
  <si>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</si>
  <si>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</si>
  <si>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</si>
  <si>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</si>
  <si>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</si>
  <si>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</si>
  <si>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</si>
  <si>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</si>
  <si>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</si>
  <si>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</si>
  <si>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</si>
  <si>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</si>
  <si>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</si>
  <si>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</si>
  <si>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</si>
  <si>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</si>
  <si>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</si>
  <si>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</si>
  <si>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</si>
  <si>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</si>
  <si>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</si>
  <si>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</si>
  <si>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</si>
  <si>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</si>
  <si>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</si>
  <si>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</si>
  <si>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</si>
  <si>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</si>
  <si>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</si>
  <si>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</si>
  <si>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</si>
  <si>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</si>
  <si>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</si>
  <si>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</si>
  <si>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</si>
  <si>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</si>
  <si>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</si>
  <si>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</si>
  <si>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</si>
  <si>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</si>
  <si>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</si>
  <si>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</si>
  <si>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</si>
  <si>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</si>
  <si>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</si>
  <si>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</si>
  <si>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</si>
  <si>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</si>
  <si>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</si>
  <si>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</si>
  <si>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</si>
  <si>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</si>
  <si>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</si>
  <si>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</si>
  <si>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</si>
  <si>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</si>
  <si>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</si>
  <si>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</si>
  <si>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</si>
  <si>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</si>
  <si>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</si>
  <si>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</si>
  <si>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</si>
  <si>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</si>
  <si>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</si>
  <si>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</si>
  <si>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</si>
  <si>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</si>
  <si>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</si>
  <si>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</si>
  <si>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</si>
  <si>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</si>
  <si>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</si>
  <si>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</si>
  <si>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</si>
  <si>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</si>
  <si>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</si>
  <si>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</si>
  <si>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</si>
  <si>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</si>
  <si>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</si>
  <si>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</si>
  <si>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</si>
  <si>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</si>
  <si>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</si>
  <si>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</si>
  <si>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</si>
  <si>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</si>
  <si>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</si>
  <si>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</si>
  <si>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</si>
  <si>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</si>
  <si>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</si>
  <si>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</si>
  <si>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</si>
  <si>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</si>
  <si>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</si>
  <si>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</si>
  <si>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</si>
  <si>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</si>
  <si>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</si>
  <si>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</si>
  <si>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</si>
  <si>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</si>
  <si>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</si>
  <si>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</si>
  <si>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</si>
  <si>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</si>
  <si>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</si>
  <si>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</si>
  <si>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</si>
  <si>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</si>
  <si>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</si>
  <si>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</si>
  <si>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</si>
  <si>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</si>
  <si>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</si>
  <si>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</si>
  <si>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</si>
  <si>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</si>
  <si>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</si>
  <si>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</si>
  <si>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</si>
  <si>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</si>
  <si>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</si>
  <si>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</si>
  <si>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</si>
  <si>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</si>
  <si>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</si>
  <si>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</si>
  <si>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</si>
  <si>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</si>
  <si>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</si>
  <si>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</si>
  <si>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</si>
  <si>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</si>
  <si>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</si>
  <si>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</si>
  <si>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</si>
  <si>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</si>
  <si>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</si>
  <si>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</si>
  <si>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</si>
  <si>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</si>
  <si>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</si>
  <si>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</si>
  <si>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</si>
  <si>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</si>
  <si>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</si>
  <si>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</si>
  <si>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</si>
  <si>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</si>
  <si>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</si>
  <si>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</si>
  <si>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</si>
  <si>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</si>
  <si>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</si>
  <si>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</si>
  <si>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</si>
  <si>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</si>
  <si>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</si>
  <si>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</si>
  <si>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</si>
  <si>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</si>
  <si>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</si>
  <si>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</si>
  <si>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</si>
  <si>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</si>
  <si>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</si>
  <si>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</si>
  <si>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</si>
  <si>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</si>
  <si>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</si>
  <si>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</si>
  <si>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</si>
  <si>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</si>
  <si>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</si>
  <si>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</si>
  <si>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</si>
  <si>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</si>
  <si>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</si>
  <si>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</si>
  <si>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</si>
  <si>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</si>
  <si>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</si>
  <si>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</si>
  <si>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</si>
  <si>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</si>
  <si>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</si>
  <si>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</si>
  <si>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</si>
  <si>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</si>
  <si>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</si>
  <si>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</si>
  <si>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</si>
  <si>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</si>
  <si>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</si>
  <si>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</si>
  <si>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</si>
  <si>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</si>
  <si>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</si>
  <si>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</si>
  <si>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</si>
  <si>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</si>
  <si>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</si>
  <si>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</si>
  <si>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</si>
  <si>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</si>
  <si>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</si>
  <si>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</si>
  <si>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</si>
  <si>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</si>
  <si>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</si>
  <si>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</si>
  <si>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</si>
  <si>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</si>
  <si>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</si>
  <si>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</si>
  <si>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</si>
  <si>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</si>
  <si>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</si>
  <si>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</si>
  <si>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</si>
  <si>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</si>
  <si>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</si>
  <si>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</si>
  <si>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</si>
  <si>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</si>
  <si>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</si>
  <si>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</si>
  <si>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</si>
  <si>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</si>
  <si>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</si>
  <si>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</si>
  <si>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</si>
  <si>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</si>
  <si>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</si>
  <si>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</si>
  <si>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</si>
  <si>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</si>
  <si>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</si>
  <si>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</si>
  <si>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</si>
  <si>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</si>
  <si>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</si>
  <si>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</si>
  <si>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</si>
  <si>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</si>
  <si>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</si>
  <si>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</si>
  <si>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</si>
  <si>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</si>
  <si>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</si>
  <si>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</si>
  <si>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</si>
  <si>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</si>
  <si>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</si>
  <si>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</si>
  <si>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</si>
  <si>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</si>
  <si>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</si>
  <si>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</si>
  <si>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</si>
  <si>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</si>
  <si>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</si>
  <si>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</si>
  <si>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</si>
  <si>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</si>
  <si>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</si>
  <si>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</si>
  <si>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</si>
  <si>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</si>
  <si>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</si>
  <si>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</si>
  <si>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</si>
  <si>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</si>
  <si>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</si>
  <si>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</si>
  <si>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</si>
  <si>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</si>
  <si>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</si>
  <si>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</si>
  <si>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</si>
  <si>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</si>
  <si>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</si>
  <si>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</si>
  <si>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</si>
  <si>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</si>
  <si>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</si>
  <si>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</si>
  <si>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</si>
  <si>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</si>
  <si>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</si>
  <si>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</si>
  <si>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</si>
  <si>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</si>
  <si>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</si>
  <si>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</si>
  <si>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</si>
  <si>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</si>
  <si>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</si>
  <si>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</si>
  <si>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</si>
  <si>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</si>
  <si>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</si>
  <si>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</si>
  <si>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</si>
  <si>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</si>
  <si>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</si>
  <si>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</si>
  <si>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</si>
  <si>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</si>
  <si>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</si>
  <si>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</si>
  <si>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</si>
  <si>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</si>
  <si>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</si>
  <si>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</si>
  <si>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</si>
  <si>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</si>
  <si>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</si>
  <si>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</si>
  <si>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</si>
  <si>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</si>
  <si>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</si>
  <si>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</si>
  <si>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</si>
  <si>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</si>
  <si>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</si>
  <si>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</si>
  <si>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</si>
  <si>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</si>
  <si>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</si>
  <si>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</si>
  <si>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</si>
  <si>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</si>
  <si>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</si>
  <si>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</si>
  <si>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</si>
  <si>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</si>
  <si>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</si>
  <si>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</si>
  <si>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</si>
  <si>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</si>
  <si>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</si>
  <si>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</si>
  <si>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</si>
  <si>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</si>
  <si>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</si>
  <si>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</si>
  <si>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</si>
  <si>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</si>
  <si>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</si>
  <si>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</si>
  <si>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</si>
  <si>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</si>
  <si>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</si>
  <si>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</si>
  <si>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</si>
  <si>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</si>
  <si>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</si>
  <si>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</si>
  <si>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</si>
  <si>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</si>
  <si>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</si>
  <si>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</si>
  <si>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</si>
  <si>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</si>
  <si>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</si>
  <si>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</si>
  <si>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</si>
  <si>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</si>
  <si>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</si>
  <si>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</si>
  <si>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</si>
  <si>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</si>
  <si>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</si>
  <si>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</si>
  <si>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</si>
  <si>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</si>
  <si>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</si>
  <si>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</si>
  <si>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</si>
  <si>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</si>
  <si>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</si>
  <si>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</si>
  <si>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</si>
  <si>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</si>
  <si>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</si>
  <si>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</si>
  <si>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</si>
  <si>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</si>
  <si>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</si>
  <si>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</si>
  <si>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</si>
  <si>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</si>
  <si>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</si>
  <si>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</si>
  <si>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</si>
  <si>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</si>
  <si>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</si>
  <si>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</si>
  <si>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</si>
  <si>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</si>
  <si>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</si>
  <si>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</si>
  <si>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</si>
  <si>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</si>
  <si>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</si>
  <si>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</si>
  <si>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</si>
  <si>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</si>
  <si>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</si>
  <si>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</si>
  <si>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</si>
  <si>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</si>
  <si>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</si>
  <si>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</si>
  <si>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</si>
  <si>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</si>
  <si>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</si>
  <si>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</si>
  <si>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</si>
  <si>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</si>
  <si>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</si>
  <si>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</si>
  <si>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</si>
  <si>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</si>
  <si>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</si>
  <si>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</si>
  <si>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</si>
  <si>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</si>
  <si>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</si>
  <si>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</si>
  <si>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</si>
  <si>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</si>
  <si>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</si>
  <si>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</si>
  <si>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</si>
  <si>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</si>
  <si>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</si>
  <si>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</si>
  <si>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</si>
  <si>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</si>
  <si>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</si>
  <si>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</si>
  <si>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</si>
  <si>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</si>
  <si>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</si>
  <si>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</si>
  <si>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</si>
  <si>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</si>
  <si>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</si>
  <si>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</si>
  <si>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</si>
  <si>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</si>
  <si>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</si>
  <si>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</si>
  <si>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</si>
  <si>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</si>
  <si>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</si>
  <si>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</si>
  <si>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</si>
  <si>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</si>
  <si>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</si>
  <si>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</si>
  <si>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</si>
  <si>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</si>
  <si>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</si>
  <si>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</si>
  <si>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</si>
  <si>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</si>
  <si>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</si>
  <si>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</si>
  <si>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</si>
  <si>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</si>
  <si>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</si>
  <si>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</si>
  <si>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</si>
  <si>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</si>
  <si>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</si>
  <si>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</si>
  <si>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</si>
  <si>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</si>
  <si>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</si>
  <si>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</si>
  <si>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</si>
  <si>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</si>
  <si>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</si>
  <si>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</si>
  <si>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</si>
  <si>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</si>
  <si>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</si>
  <si>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</si>
  <si>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</si>
  <si>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</si>
  <si>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</si>
  <si>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</si>
  <si>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</si>
  <si>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</si>
  <si>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</si>
  <si>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</si>
  <si>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</si>
  <si>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</si>
  <si>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</si>
  <si>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</si>
  <si>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</si>
  <si>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</si>
  <si>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</si>
  <si>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</si>
  <si>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</si>
  <si>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</si>
  <si>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</si>
  <si>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</si>
  <si>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</si>
  <si>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</si>
  <si>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</si>
  <si>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</si>
  <si>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</si>
  <si>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</si>
  <si>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</si>
  <si>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</si>
  <si>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</si>
  <si>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</si>
  <si>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</si>
  <si>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</si>
  <si>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</si>
  <si>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</si>
  <si>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</si>
  <si>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</si>
  <si>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</si>
  <si>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</si>
  <si>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</si>
  <si>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</si>
  <si>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</si>
  <si>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</si>
  <si>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</si>
  <si>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</si>
  <si>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</si>
  <si>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</si>
  <si>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</si>
  <si>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</si>
  <si>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</si>
  <si>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</si>
  <si>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</si>
  <si>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</si>
  <si>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</si>
  <si>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</si>
  <si>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</si>
  <si>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</si>
  <si>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</si>
  <si>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</si>
  <si>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</si>
  <si>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</si>
  <si>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</si>
  <si>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</si>
  <si>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</si>
  <si>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</si>
  <si>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</si>
  <si>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</si>
  <si>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</si>
  <si>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</si>
  <si>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</si>
  <si>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</si>
  <si>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</si>
  <si>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</si>
  <si>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</si>
  <si>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</si>
  <si>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</si>
  <si>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</si>
  <si>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</si>
  <si>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</si>
  <si>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</si>
  <si>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</si>
  <si>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</si>
  <si>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</si>
  <si>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</si>
  <si>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</si>
  <si>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</si>
  <si>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</si>
  <si>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</si>
  <si>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</si>
  <si>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</si>
  <si>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</si>
  <si>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</si>
  <si>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</si>
  <si>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</si>
  <si>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</si>
  <si>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</si>
  <si>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</si>
  <si>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</si>
  <si>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</si>
  <si>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</si>
  <si>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</si>
  <si>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</si>
  <si>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</si>
  <si>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</si>
  <si>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</si>
  <si>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</si>
  <si>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</si>
  <si>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</si>
  <si>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</si>
  <si>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</si>
  <si>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</si>
  <si>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</si>
  <si>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</si>
  <si>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</si>
  <si>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</si>
  <si>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</si>
  <si>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</si>
  <si>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</si>
  <si>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</si>
  <si>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</si>
  <si>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</si>
  <si>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</si>
  <si>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</si>
  <si>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</si>
  <si>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</si>
  <si>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</si>
  <si>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</si>
  <si>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</si>
  <si>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</si>
  <si>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</si>
  <si>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</si>
  <si>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</si>
  <si>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</si>
  <si>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</si>
  <si>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</si>
  <si>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</si>
  <si>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</si>
  <si>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</si>
  <si>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</si>
  <si>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</si>
  <si>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</si>
  <si>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</si>
  <si>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</si>
  <si>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</si>
  <si>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</si>
  <si>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</si>
  <si>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</si>
  <si>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</si>
  <si>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</si>
  <si>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</si>
  <si>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</si>
  <si>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</si>
  <si>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</si>
  <si>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</si>
  <si>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</si>
  <si>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</si>
  <si>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</si>
  <si>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</si>
  <si>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</si>
  <si>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</si>
  <si>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</si>
  <si>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</si>
  <si>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</si>
  <si>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</si>
  <si>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</si>
  <si>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</si>
  <si>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</si>
  <si>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</si>
  <si>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</si>
  <si>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</si>
  <si>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</si>
  <si>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</si>
  <si>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</si>
  <si>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</si>
  <si>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</si>
  <si>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</si>
  <si>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</si>
  <si>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</si>
  <si>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</si>
  <si>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</si>
  <si>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</si>
  <si>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</si>
  <si>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</si>
  <si>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</si>
  <si>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</si>
  <si>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</si>
  <si>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</si>
  <si>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</si>
  <si>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</si>
  <si>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</si>
  <si>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</si>
  <si>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</si>
  <si>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</si>
  <si>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</si>
  <si>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</si>
  <si>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</si>
  <si>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</si>
  <si>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</si>
  <si>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</si>
  <si>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</si>
  <si>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</si>
  <si>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</si>
  <si>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</si>
  <si>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</si>
  <si>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</si>
  <si>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</si>
  <si>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</si>
  <si>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</si>
  <si>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</si>
  <si>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</si>
  <si>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</si>
  <si>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</si>
  <si>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</si>
  <si>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</si>
  <si>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</si>
  <si>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</si>
  <si>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</si>
  <si>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</si>
  <si>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</si>
  <si>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</si>
  <si>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</si>
  <si>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</si>
  <si>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</si>
  <si>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</si>
  <si>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</si>
  <si>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</si>
  <si>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</si>
  <si>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</si>
  <si>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</si>
  <si>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</si>
  <si>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</si>
  <si>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</si>
  <si>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</si>
  <si>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</si>
  <si>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</si>
  <si>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</si>
  <si>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</si>
  <si>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</si>
  <si>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</si>
  <si>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</si>
  <si>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</si>
  <si>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</si>
  <si>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</si>
  <si>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</si>
  <si>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</si>
  <si>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</si>
  <si>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</si>
  <si>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</si>
  <si>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</si>
  <si>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</si>
  <si>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</si>
  <si>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</si>
  <si>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</si>
  <si>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</si>
  <si>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</si>
  <si>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</si>
  <si>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</si>
  <si>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</si>
  <si>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</si>
  <si>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</si>
  <si>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</si>
  <si>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</si>
  <si>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</si>
  <si>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</si>
  <si>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</si>
  <si>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</si>
  <si>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</si>
  <si>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</si>
  <si>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</si>
  <si>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</si>
  <si>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</si>
  <si>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</si>
  <si>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</si>
  <si>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</si>
  <si>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</si>
  <si>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</si>
  <si>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</si>
  <si>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</si>
  <si>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</si>
  <si>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</si>
  <si>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</si>
  <si>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</si>
  <si>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</si>
  <si>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</si>
  <si>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</si>
  <si>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</si>
  <si>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</si>
  <si>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</si>
  <si>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</si>
  <si>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</si>
  <si>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</si>
  <si>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</si>
  <si>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</si>
  <si>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</si>
  <si>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</si>
  <si>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</si>
  <si>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</si>
  <si>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</si>
  <si>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</si>
  <si>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</si>
  <si>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</si>
  <si>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</si>
  <si>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</si>
  <si>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</si>
  <si>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</si>
  <si>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</si>
  <si>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</si>
  <si>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</si>
  <si>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</si>
  <si>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</si>
  <si>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</si>
  <si>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</si>
  <si>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</si>
  <si>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</si>
  <si>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</si>
  <si>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</si>
  <si>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</si>
  <si>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</si>
  <si>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</si>
  <si>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</si>
  <si>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</si>
  <si>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</si>
  <si>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</si>
  <si>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</si>
  <si>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</si>
  <si>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</si>
  <si>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</si>
  <si>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</si>
  <si>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</si>
  <si>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</si>
  <si>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</si>
  <si>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</si>
  <si>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</si>
  <si>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</si>
  <si>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</si>
  <si>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</si>
  <si>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</si>
  <si>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</si>
  <si>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</si>
  <si>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</si>
  <si>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</si>
  <si>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</si>
  <si>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</si>
  <si>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</si>
  <si>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</si>
  <si>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</si>
  <si>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</si>
  <si>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</si>
  <si>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</si>
  <si>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</si>
  <si>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</si>
  <si>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</si>
  <si>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</si>
  <si>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</si>
  <si>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</si>
  <si>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</si>
  <si>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</si>
  <si>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</si>
  <si>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</si>
  <si>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</si>
  <si>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</si>
  <si>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</si>
  <si>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</si>
  <si>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</si>
  <si>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</si>
  <si>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</si>
  <si>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</si>
  <si>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</si>
  <si>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</si>
  <si>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</si>
  <si>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</si>
  <si>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</si>
  <si>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</si>
  <si>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</si>
  <si>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</si>
  <si>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</si>
  <si>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</si>
  <si>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</si>
  <si>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</si>
  <si>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</si>
  <si>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</si>
  <si>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</si>
  <si>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</si>
  <si>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</si>
  <si>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</si>
  <si>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</si>
  <si>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</si>
  <si>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</si>
  <si>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</si>
  <si>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</si>
  <si>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</si>
  <si>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</si>
  <si>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</si>
  <si>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</si>
  <si>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</si>
  <si>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</si>
  <si>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</si>
  <si>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</si>
  <si>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</si>
  <si>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</si>
  <si>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</si>
  <si>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</si>
  <si>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</si>
  <si>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</si>
  <si>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</si>
  <si>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</si>
  <si>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</si>
  <si>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</si>
  <si>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</si>
  <si>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</si>
  <si>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</si>
  <si>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</si>
  <si>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</si>
  <si>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</si>
  <si>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</si>
  <si>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</si>
  <si>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</si>
  <si>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</si>
  <si>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</si>
  <si>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</si>
  <si>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</si>
  <si>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</si>
  <si>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</si>
  <si>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</si>
  <si>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</si>
  <si>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</si>
  <si>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</si>
  <si>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</si>
  <si>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</si>
  <si>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</si>
  <si>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</si>
  <si>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</si>
  <si>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</si>
  <si>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</si>
  <si>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</si>
  <si>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</si>
  <si>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</si>
  <si>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</si>
  <si>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</si>
  <si>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</si>
  <si>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</si>
  <si>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</si>
  <si>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</si>
  <si>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</si>
  <si>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</si>
  <si>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</si>
  <si>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</si>
  <si>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</si>
  <si>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</si>
  <si>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</si>
  <si>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</si>
  <si>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</si>
  <si>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</si>
  <si>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</si>
  <si>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</si>
  <si>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</si>
  <si>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</si>
  <si>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</si>
  <si>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</si>
  <si>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</si>
  <si>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</si>
  <si>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</si>
  <si>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</si>
  <si>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</si>
  <si>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</si>
  <si>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</si>
  <si>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</si>
  <si>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</si>
  <si>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</si>
  <si>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</si>
  <si>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</si>
  <si>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</si>
  <si>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</si>
  <si>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</si>
  <si>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</si>
  <si>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</si>
  <si>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</si>
  <si>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</si>
  <si>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</si>
  <si>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</si>
  <si>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</si>
  <si>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</si>
  <si>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</si>
  <si>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</si>
  <si>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</si>
  <si>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</si>
  <si>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</si>
  <si>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</si>
  <si>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</si>
  <si>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</si>
  <si>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</si>
  <si>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</si>
  <si>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</si>
  <si>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</si>
  <si>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</si>
  <si>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</si>
  <si>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</si>
  <si>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</si>
  <si>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</si>
  <si>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</si>
  <si>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</si>
  <si>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</si>
  <si>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</si>
  <si>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</si>
  <si>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</si>
  <si>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</si>
  <si>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</si>
  <si>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</si>
  <si>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</si>
  <si>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</si>
  <si>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</si>
  <si>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</si>
  <si>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</si>
  <si>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</si>
  <si>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</si>
  <si>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</si>
  <si>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</si>
  <si>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</si>
  <si>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</si>
  <si>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</si>
  <si>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</si>
  <si>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</si>
  <si>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</si>
  <si>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</si>
  <si>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</si>
  <si>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</si>
  <si>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</si>
  <si>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</si>
  <si>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</si>
  <si>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</si>
  <si>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</si>
  <si>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</si>
  <si>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</si>
  <si>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</si>
  <si>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</si>
  <si>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</si>
  <si>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</si>
  <si>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</si>
  <si>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</si>
  <si>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</si>
  <si>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</si>
  <si>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</si>
  <si>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</si>
  <si>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</si>
  <si>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</si>
  <si>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</si>
  <si>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</si>
  <si>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</si>
  <si>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</si>
  <si>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</si>
  <si>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</si>
  <si>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</si>
  <si>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</si>
  <si>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</si>
  <si>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</si>
  <si>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</si>
  <si>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</si>
  <si>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</si>
  <si>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</si>
  <si>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</si>
  <si>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</si>
  <si>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</si>
  <si>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</si>
  <si>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</si>
  <si>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</si>
  <si>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</si>
  <si>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</si>
  <si>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</si>
  <si>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</si>
  <si>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</si>
  <si>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</si>
  <si>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</si>
  <si>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</si>
  <si>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</si>
  <si>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</si>
  <si>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</si>
  <si>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</si>
  <si>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</si>
  <si>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</si>
  <si>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</si>
  <si>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</si>
  <si>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</si>
  <si>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</si>
  <si>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</si>
  <si>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</si>
  <si>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</si>
  <si>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</si>
  <si>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</si>
  <si>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</si>
  <si>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</si>
  <si>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</si>
  <si>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</si>
  <si>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</si>
  <si>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</si>
  <si>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</si>
  <si>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</si>
  <si>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</si>
  <si>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</si>
  <si>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</si>
  <si>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</si>
  <si>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</si>
  <si>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</si>
  <si>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</si>
  <si>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</si>
  <si>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</si>
  <si>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</si>
  <si>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</si>
  <si>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</si>
  <si>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</si>
  <si>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</si>
  <si>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</si>
  <si>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</si>
  <si>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</si>
  <si>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</si>
  <si>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</si>
  <si>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</si>
  <si>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</si>
  <si>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</si>
  <si>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</si>
  <si>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</si>
  <si>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</si>
  <si>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</si>
  <si>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</si>
  <si>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</si>
  <si>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</si>
  <si>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</si>
  <si>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</si>
  <si>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</si>
  <si>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</si>
  <si>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</si>
  <si>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</si>
  <si>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</si>
  <si>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</si>
  <si>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</si>
  <si>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</si>
  <si>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</si>
  <si>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</si>
  <si>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</si>
  <si>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</si>
  <si>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</si>
  <si>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</si>
  <si>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</si>
  <si>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</si>
  <si>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</si>
  <si>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</si>
  <si>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</si>
  <si>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</si>
  <si>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</si>
  <si>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</si>
  <si>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</si>
  <si>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</si>
  <si>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</si>
  <si>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</si>
  <si>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</si>
  <si>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</si>
  <si>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</si>
  <si>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</si>
  <si>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</si>
  <si>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</si>
  <si>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</si>
  <si>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</si>
  <si>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</si>
  <si>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</si>
  <si>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</si>
  <si>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</si>
  <si>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</si>
  <si>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</si>
  <si>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</si>
  <si>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</si>
  <si>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</si>
  <si>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</si>
  <si>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</si>
  <si>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</si>
  <si>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</si>
  <si>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</si>
  <si>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</si>
  <si>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</si>
  <si>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</si>
  <si>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</si>
  <si>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</si>
  <si>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</si>
  <si>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</si>
  <si>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</si>
  <si>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</si>
  <si>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</si>
  <si>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</si>
  <si>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</si>
  <si>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</si>
  <si>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</si>
  <si>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</si>
  <si>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</si>
  <si>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</si>
  <si>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</si>
  <si>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</si>
  <si>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</si>
  <si>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</si>
  <si>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</si>
  <si>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</si>
  <si>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</si>
  <si>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</si>
  <si>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</si>
  <si>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</si>
  <si>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</si>
  <si>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</si>
  <si>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</si>
  <si>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</si>
  <si>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</si>
  <si>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</si>
  <si>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</si>
  <si>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</si>
  <si>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</si>
  <si>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</si>
  <si>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</si>
  <si>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</si>
  <si>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</si>
  <si>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</si>
  <si>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</si>
  <si>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</si>
  <si>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</si>
  <si>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</si>
  <si>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</si>
  <si>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</si>
  <si>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</si>
  <si>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</si>
  <si>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</si>
  <si>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</si>
  <si>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</si>
  <si>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</si>
  <si>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</si>
  <si>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</si>
  <si>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</si>
  <si>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</si>
  <si>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</si>
  <si>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</si>
  <si>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</si>
  <si>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</si>
  <si>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</si>
  <si>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</si>
  <si>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</si>
  <si>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</si>
  <si>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</si>
  <si>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</si>
  <si>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</si>
  <si>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</si>
  <si>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</si>
  <si>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</si>
  <si>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</si>
  <si>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</si>
  <si>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</si>
  <si>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</si>
  <si>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</si>
  <si>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</si>
  <si>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</si>
  <si>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</si>
  <si>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</si>
  <si>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</si>
  <si>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</si>
  <si>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</si>
  <si>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</si>
  <si>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</si>
  <si>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</si>
  <si>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</si>
  <si>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</si>
  <si>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</si>
  <si>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</si>
  <si>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</si>
  <si>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</si>
  <si>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</si>
  <si>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</si>
  <si>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</si>
  <si>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</si>
  <si>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</si>
  <si>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</si>
  <si>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</si>
  <si>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</si>
  <si>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</si>
  <si>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</si>
  <si>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</si>
  <si>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</si>
  <si>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</si>
  <si>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</si>
  <si>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</si>
  <si>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</si>
  <si>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</si>
  <si>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</si>
  <si>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</si>
  <si>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</si>
  <si>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</si>
  <si>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</si>
  <si>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</si>
  <si>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</si>
  <si>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</si>
  <si>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</si>
  <si>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</si>
  <si>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</si>
  <si>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</si>
  <si>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</si>
  <si>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</si>
  <si>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</si>
  <si>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</si>
  <si>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</si>
  <si>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</si>
  <si>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</si>
  <si>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</si>
  <si>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</si>
  <si>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</si>
  <si>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</si>
  <si>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</si>
  <si>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</si>
  <si>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</si>
  <si>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</si>
  <si>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</si>
  <si>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</si>
  <si>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</si>
  <si>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</si>
  <si>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</si>
  <si>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</si>
  <si>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</si>
  <si>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</si>
  <si>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</si>
  <si>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</si>
  <si>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</si>
  <si>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</si>
  <si>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</si>
  <si>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</si>
  <si>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</si>
  <si>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</si>
  <si>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</si>
  <si>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</si>
  <si>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</si>
  <si>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</si>
  <si>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</si>
  <si>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</si>
  <si>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</si>
  <si>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</si>
  <si>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</si>
  <si>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</si>
  <si>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</si>
  <si>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</si>
  <si>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</si>
  <si>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</si>
  <si>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</si>
  <si>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</si>
  <si>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</si>
  <si>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</si>
  <si>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</si>
  <si>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</si>
  <si>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</si>
  <si>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</si>
  <si>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</si>
  <si>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</si>
  <si>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</si>
  <si>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</si>
  <si>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</si>
  <si>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</si>
  <si>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</si>
  <si>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</si>
  <si>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</si>
  <si>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</si>
  <si>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</si>
  <si>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</si>
  <si>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</si>
  <si>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</si>
  <si>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</si>
  <si>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</si>
  <si>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</si>
  <si>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</si>
  <si>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</si>
  <si>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</si>
  <si>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</si>
  <si>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</si>
  <si>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</si>
  <si>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</si>
  <si>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</si>
  <si>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</si>
  <si>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</si>
  <si>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</si>
  <si>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</si>
  <si>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</si>
  <si>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</si>
  <si>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</si>
  <si>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</si>
  <si>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</si>
  <si>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</si>
  <si>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</si>
  <si>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</si>
  <si>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</si>
  <si>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</si>
  <si>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</si>
  <si>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</si>
  <si>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</si>
  <si>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</si>
  <si>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</si>
  <si>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</si>
  <si>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</si>
  <si>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</si>
  <si>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</si>
  <si>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</si>
  <si>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</si>
  <si>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</si>
  <si>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</si>
  <si>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</si>
  <si>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</si>
  <si>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</si>
  <si>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</si>
  <si>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</si>
  <si>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</si>
  <si>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</si>
  <si>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</si>
  <si>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</si>
  <si>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</si>
  <si>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</si>
  <si>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</si>
  <si>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</si>
  <si>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</si>
  <si>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</si>
  <si>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</si>
  <si>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</si>
  <si>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</si>
  <si>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</si>
  <si>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</si>
  <si>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</si>
  <si>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</si>
  <si>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</si>
  <si>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</si>
  <si>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</si>
  <si>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</si>
  <si>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</si>
  <si>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</si>
  <si>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</si>
  <si>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</si>
  <si>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</si>
  <si>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</si>
  <si>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</si>
  <si>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</si>
  <si>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</si>
  <si>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</si>
  <si>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</si>
  <si>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</si>
  <si>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</si>
  <si>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</si>
  <si>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</si>
  <si>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</si>
  <si>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</si>
  <si>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</si>
  <si>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</si>
  <si>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</si>
  <si>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</si>
  <si>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</si>
  <si>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</si>
  <si>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</si>
  <si>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</si>
  <si>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</si>
  <si>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</si>
  <si>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</si>
  <si>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</si>
  <si>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</si>
  <si>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</si>
  <si>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</si>
  <si>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</si>
  <si>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</si>
  <si>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</si>
  <si>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</si>
  <si>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</si>
  <si>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</si>
  <si>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</si>
  <si>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</si>
  <si>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</si>
  <si>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</si>
  <si>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</si>
  <si>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</si>
  <si>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</si>
  <si>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</si>
  <si>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</si>
  <si>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</si>
  <si>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</si>
  <si>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</si>
  <si>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</si>
  <si>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</si>
  <si>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</si>
  <si>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</si>
  <si>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</si>
  <si>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</si>
  <si>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</si>
  <si>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</si>
  <si>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</si>
  <si>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</si>
  <si>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</si>
  <si>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</si>
  <si>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</si>
  <si>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</si>
  <si>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</si>
  <si>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</si>
  <si>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</si>
  <si>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</si>
  <si>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</si>
  <si>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</si>
  <si>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</si>
  <si>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</si>
  <si>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</si>
  <si>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</si>
  <si>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</si>
  <si>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</si>
  <si>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</si>
  <si>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</si>
  <si>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</si>
  <si>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</si>
  <si>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</si>
  <si>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</si>
  <si>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</si>
  <si>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</si>
  <si>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</si>
  <si>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</si>
  <si>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</si>
  <si>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</si>
  <si>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</si>
  <si>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</si>
  <si>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</si>
  <si>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</si>
  <si>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</si>
  <si>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</si>
  <si>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</si>
  <si>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</si>
  <si>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</si>
  <si>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</si>
  <si>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</si>
  <si>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</si>
  <si>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</si>
  <si>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</si>
  <si>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</si>
  <si>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</si>
  <si>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</si>
  <si>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</si>
  <si>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</si>
  <si>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</si>
  <si>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</si>
  <si>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</si>
  <si>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</si>
  <si>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</si>
  <si>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</si>
  <si>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</si>
  <si>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</si>
  <si>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</si>
  <si>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</si>
  <si>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</si>
  <si>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</si>
  <si>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</si>
  <si>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</si>
  <si>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</si>
  <si>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</si>
  <si>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</si>
  <si>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</si>
  <si>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</si>
  <si>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</si>
  <si>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</si>
  <si>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</si>
  <si>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</si>
  <si>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</si>
  <si>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</si>
  <si>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</si>
  <si>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</si>
  <si>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</si>
  <si>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</si>
  <si>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</si>
  <si>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</si>
  <si>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</si>
  <si>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</si>
  <si>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</si>
  <si>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</si>
  <si>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</si>
  <si>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</si>
  <si>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</si>
  <si>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</si>
  <si>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</si>
  <si>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</si>
  <si>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</si>
  <si>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</si>
  <si>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</si>
  <si>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</si>
  <si>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</si>
  <si>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</si>
  <si>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</si>
  <si>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</si>
  <si>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</si>
  <si>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</si>
  <si>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</si>
  <si>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</si>
  <si>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</si>
  <si>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</si>
  <si>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</si>
  <si>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</si>
  <si>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</si>
  <si>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</si>
  <si>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</si>
  <si>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</si>
  <si>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</si>
  <si>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</si>
  <si>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</si>
  <si>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</si>
  <si>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</si>
  <si>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</si>
  <si>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</si>
  <si>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</si>
  <si>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</si>
  <si>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</si>
  <si>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</si>
  <si>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</si>
  <si>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</si>
  <si>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</si>
  <si>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</si>
  <si>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</si>
  <si>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</si>
  <si>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</si>
  <si>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</si>
  <si>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</si>
  <si>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</si>
  <si>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</si>
  <si>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</si>
  <si>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</si>
  <si>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</si>
  <si>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</si>
  <si>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</si>
  <si>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</si>
  <si>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</si>
  <si>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</si>
  <si>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</si>
  <si>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</si>
  <si>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</si>
  <si>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</si>
  <si>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</si>
  <si>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</si>
  <si>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</si>
  <si>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</si>
  <si>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</si>
  <si>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</si>
  <si>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</si>
  <si>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</si>
  <si>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</si>
  <si>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</si>
  <si>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</si>
  <si>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</si>
  <si>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</si>
  <si>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</si>
  <si>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</si>
  <si>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</si>
  <si>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</si>
  <si>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</si>
  <si>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</si>
  <si>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</si>
  <si>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</si>
  <si>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</si>
  <si>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</si>
  <si>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</si>
  <si>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</si>
  <si>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</si>
  <si>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</si>
  <si>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</si>
  <si>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</si>
  <si>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</si>
  <si>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</si>
  <si>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</si>
  <si>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</si>
  <si>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</si>
  <si>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</si>
  <si>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</si>
  <si>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</si>
  <si>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</si>
  <si>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</si>
  <si>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</si>
  <si>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</si>
  <si>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</si>
  <si>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</si>
  <si>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</si>
  <si>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</si>
  <si>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</si>
  <si>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</si>
  <si>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</si>
  <si>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</si>
  <si>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</si>
  <si>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</si>
  <si>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</si>
  <si>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</si>
  <si>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</si>
  <si>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</si>
  <si>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</si>
  <si>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</si>
  <si>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</si>
  <si>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</si>
  <si>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</si>
  <si>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</si>
  <si>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</si>
  <si>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</si>
  <si>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</si>
  <si>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</si>
  <si>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</si>
  <si>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</si>
  <si>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</si>
  <si>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</si>
  <si>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</si>
  <si>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</si>
  <si>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</si>
  <si>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</si>
  <si>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</si>
  <si>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</si>
  <si>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</si>
  <si>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</si>
  <si>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</si>
  <si>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</si>
  <si>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</si>
  <si>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</si>
  <si>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</si>
  <si>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</si>
  <si>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</si>
  <si>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</si>
  <si>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</si>
  <si>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</si>
  <si>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</si>
  <si>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</si>
  <si>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</si>
  <si>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</si>
  <si>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</si>
  <si>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</si>
  <si>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</si>
  <si>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</si>
  <si>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</si>
  <si>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</si>
  <si>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</si>
  <si>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</si>
  <si>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</si>
  <si>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</si>
  <si>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</si>
  <si>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</si>
  <si>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</si>
  <si>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</si>
  <si>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</si>
  <si>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</si>
  <si>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</si>
  <si>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</si>
  <si>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</si>
  <si>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</si>
  <si>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</si>
  <si>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</si>
  <si>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</si>
  <si>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</si>
  <si>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</si>
  <si>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</si>
  <si>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</si>
  <si>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</si>
  <si>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</si>
  <si>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</si>
  <si>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</si>
  <si>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</si>
  <si>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</si>
  <si>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</si>
  <si>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</si>
  <si>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</si>
  <si>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</si>
  <si>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</si>
  <si>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</si>
  <si>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</si>
  <si>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</si>
  <si>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</si>
  <si>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</si>
  <si>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</si>
  <si>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</si>
  <si>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</si>
  <si>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</si>
  <si>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</si>
  <si>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</si>
  <si>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</si>
  <si>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</si>
  <si>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</si>
  <si>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</si>
  <si>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</si>
  <si>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</si>
  <si>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</si>
  <si>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</si>
  <si>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</si>
  <si>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</si>
  <si>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</si>
  <si>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</si>
  <si>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</si>
  <si>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</si>
  <si>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</si>
  <si>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</si>
  <si>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</si>
  <si>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</si>
  <si>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</si>
  <si>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</si>
  <si>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</si>
  <si>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</si>
  <si>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</si>
  <si>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</si>
  <si>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</si>
  <si>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</si>
  <si>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</si>
  <si>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</si>
  <si>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</si>
  <si>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</si>
  <si>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</si>
  <si>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</si>
  <si>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</si>
  <si>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</si>
  <si>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</si>
  <si>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</si>
  <si>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</si>
  <si>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</si>
  <si>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</si>
  <si>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</si>
  <si>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</si>
  <si>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</si>
  <si>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</si>
  <si>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</si>
  <si>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</si>
  <si>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</si>
  <si>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</si>
  <si>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</si>
  <si>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</si>
  <si>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</si>
  <si>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</si>
  <si>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</si>
  <si>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</si>
  <si>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</si>
  <si>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</si>
  <si>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</si>
  <si>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</si>
  <si>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</si>
  <si>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</si>
  <si>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</si>
  <si>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</si>
  <si>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</si>
  <si>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</si>
  <si>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</si>
  <si>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</si>
  <si>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</si>
  <si>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</si>
  <si>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</si>
  <si>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</si>
  <si>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</si>
  <si>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</si>
  <si>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</si>
  <si>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</si>
  <si>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</si>
  <si>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</si>
  <si>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</si>
  <si>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</si>
  <si>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</si>
  <si>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</si>
  <si>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</si>
  <si>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</si>
  <si>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</si>
  <si>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</si>
  <si>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</si>
  <si>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</si>
  <si>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</si>
  <si>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</si>
  <si>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</si>
  <si>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</si>
  <si>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</si>
  <si>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</si>
  <si>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</si>
  <si>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</si>
  <si>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</si>
  <si>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</si>
  <si>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</si>
  <si>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</si>
  <si>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</si>
  <si>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</si>
  <si>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</si>
  <si>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</si>
  <si>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</si>
  <si>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</si>
  <si>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</si>
  <si>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</si>
  <si>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</si>
  <si>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</si>
  <si>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</si>
  <si>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</si>
  <si>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</si>
  <si>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</si>
  <si>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</si>
  <si>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</si>
  <si>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</si>
  <si>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</si>
  <si>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</si>
  <si>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</si>
  <si>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</si>
  <si>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</si>
  <si>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</si>
  <si>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</si>
  <si>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</si>
  <si>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</si>
  <si>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</si>
  <si>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</si>
  <si>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</si>
  <si>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</si>
  <si>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</si>
  <si>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</si>
  <si>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</si>
  <si>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</si>
  <si>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</si>
  <si>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</si>
  <si>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</si>
  <si>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</si>
  <si>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</si>
  <si>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</si>
  <si>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</si>
  <si>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</si>
  <si>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</si>
  <si>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</si>
  <si>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</si>
  <si>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</si>
  <si>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</si>
  <si>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</si>
  <si>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</si>
  <si>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</si>
  <si>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</si>
  <si>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</si>
  <si>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</si>
  <si>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</si>
  <si>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</si>
  <si>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</si>
  <si>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</si>
  <si>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</si>
  <si>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</si>
  <si>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</si>
  <si>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</si>
  <si>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</si>
  <si>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</si>
  <si>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</si>
  <si>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</si>
  <si>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</si>
  <si>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</si>
  <si>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</si>
  <si>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</si>
  <si>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</si>
  <si>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</si>
  <si>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</si>
  <si>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</si>
  <si>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</si>
  <si>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</si>
  <si>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</si>
  <si>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</si>
  <si>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</si>
  <si>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</si>
  <si>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</si>
  <si>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</si>
  <si>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</si>
  <si>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</si>
  <si>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</si>
  <si>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</si>
  <si>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</si>
  <si>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</si>
  <si>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</si>
  <si>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</si>
  <si>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</si>
  <si>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</si>
  <si>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</si>
  <si>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</si>
  <si>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</si>
  <si>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</si>
  <si>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</si>
  <si>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</si>
  <si>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</si>
  <si>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</si>
  <si>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</si>
  <si>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</si>
  <si>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</si>
  <si>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</si>
  <si>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</si>
  <si>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</si>
  <si>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</si>
  <si>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</si>
  <si>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</si>
  <si>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</si>
  <si>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</si>
  <si>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</si>
  <si>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</si>
  <si>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</si>
  <si>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</si>
  <si>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</si>
  <si>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</si>
  <si>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</si>
  <si>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</si>
  <si>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</si>
  <si>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</si>
  <si>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</si>
  <si>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</si>
  <si>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</si>
  <si>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</si>
  <si>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</si>
  <si>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</si>
  <si>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</si>
  <si>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</si>
  <si>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</si>
  <si>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</si>
  <si>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</si>
  <si>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</si>
  <si>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</si>
  <si>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</si>
  <si>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</si>
  <si>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</si>
  <si>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</si>
  <si>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</si>
  <si>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</si>
  <si>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</si>
  <si>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</si>
  <si>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</si>
  <si>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</si>
  <si>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</si>
  <si>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</si>
  <si>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</si>
  <si>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</si>
  <si>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</si>
  <si>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</si>
  <si>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</si>
  <si>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</si>
  <si>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</si>
  <si>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</si>
  <si>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</si>
  <si>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</si>
  <si>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</si>
  <si>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</si>
  <si>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</si>
  <si>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</si>
  <si>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</si>
  <si>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</si>
  <si>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</si>
  <si>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</si>
  <si>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</si>
  <si>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</si>
  <si>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</si>
  <si>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</si>
  <si>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</si>
  <si>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</si>
  <si>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</si>
  <si>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</si>
  <si>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</si>
  <si>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</si>
  <si>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</si>
  <si>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</si>
  <si>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</si>
  <si>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</si>
  <si>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</si>
  <si>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</si>
  <si>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</si>
  <si>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</si>
  <si>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</si>
  <si>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</si>
  <si>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</si>
  <si>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</si>
  <si>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</si>
  <si>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</si>
  <si>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</si>
  <si>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</si>
  <si>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</si>
  <si>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</si>
  <si>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</si>
  <si>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</si>
  <si>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</si>
  <si>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</si>
  <si>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</si>
  <si>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</si>
  <si>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</si>
  <si>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</si>
  <si>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</si>
  <si>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</si>
  <si>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</si>
  <si>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</si>
  <si>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</si>
  <si>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</si>
  <si>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</si>
  <si>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</si>
  <si>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</si>
  <si>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</si>
  <si>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</si>
  <si>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</si>
  <si>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</si>
  <si>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</si>
  <si>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</si>
  <si>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</si>
  <si>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</si>
  <si>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</si>
  <si>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</si>
  <si>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</si>
  <si>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</si>
  <si>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</si>
  <si>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</si>
  <si>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</si>
  <si>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</si>
  <si>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</si>
  <si>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</si>
  <si>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</si>
  <si>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</si>
  <si>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</si>
  <si>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</si>
  <si>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</si>
  <si>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</si>
  <si>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</si>
  <si>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</si>
  <si>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</si>
  <si>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</si>
  <si>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</si>
  <si>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</si>
  <si>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</si>
  <si>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</si>
  <si>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</si>
  <si>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</si>
  <si>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</si>
  <si>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</si>
  <si>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</si>
  <si>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</si>
  <si>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</si>
  <si>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</si>
  <si>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</si>
  <si>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</si>
  <si>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</si>
  <si>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</si>
  <si>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</si>
  <si>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</si>
  <si>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</si>
  <si>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</si>
  <si>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</si>
  <si>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</si>
  <si>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</si>
  <si>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</si>
  <si>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</si>
  <si>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</si>
  <si>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</si>
  <si>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</si>
  <si>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</si>
  <si>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</si>
  <si>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</si>
  <si>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</si>
  <si>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</si>
  <si>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</si>
  <si>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</si>
  <si>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</si>
  <si>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</si>
  <si>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</si>
  <si>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</si>
  <si>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</si>
  <si>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</si>
  <si>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</si>
  <si>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</si>
  <si>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</si>
  <si>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</si>
  <si>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</si>
  <si>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</si>
  <si>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</si>
  <si>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</si>
  <si>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</si>
  <si>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</si>
  <si>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</si>
  <si>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</si>
  <si>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</si>
  <si>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</si>
  <si>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</si>
  <si>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</si>
  <si>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</si>
  <si>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</si>
  <si>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</si>
  <si>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</si>
  <si>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</si>
  <si>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</si>
  <si>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</si>
  <si>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</si>
  <si>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</si>
  <si>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</si>
  <si>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</si>
  <si>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</si>
  <si>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</si>
  <si>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</si>
  <si>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</si>
  <si>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</si>
  <si>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</si>
  <si>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</si>
  <si>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</si>
  <si>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</si>
  <si>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</si>
  <si>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</si>
  <si>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</si>
  <si>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</si>
  <si>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</si>
  <si>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</si>
  <si>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</si>
  <si>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</si>
  <si>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</si>
  <si>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</si>
  <si>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</si>
  <si>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</si>
  <si>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</si>
  <si>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</si>
  <si>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</si>
  <si>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</si>
  <si>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</si>
  <si>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</si>
  <si>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</si>
  <si>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</si>
  <si>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</si>
  <si>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</si>
  <si>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</si>
  <si>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</si>
  <si>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</si>
  <si>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</si>
  <si>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</si>
  <si>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</si>
  <si>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</si>
  <si>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</si>
  <si>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</si>
  <si>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</si>
  <si>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</si>
  <si>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</si>
  <si>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</si>
  <si>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</si>
  <si>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</si>
  <si>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</si>
  <si>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</si>
  <si>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</si>
  <si>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</si>
  <si>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</si>
  <si>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</si>
  <si>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</si>
  <si>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</si>
  <si>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</si>
  <si>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</si>
  <si>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</si>
  <si>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</si>
  <si>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</si>
  <si>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</si>
  <si>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</si>
  <si>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</si>
  <si>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</si>
  <si>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</si>
  <si>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</si>
  <si>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</si>
  <si>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</si>
  <si>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</si>
  <si>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</si>
  <si>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</si>
  <si>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</si>
  <si>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</si>
  <si>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</si>
  <si>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</si>
  <si>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</si>
  <si>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</si>
  <si>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</si>
  <si>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</si>
  <si>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</si>
  <si>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</si>
  <si>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</si>
  <si>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</si>
  <si>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</si>
  <si>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</si>
  <si>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</si>
  <si>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</si>
  <si>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</si>
  <si>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</si>
  <si>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</si>
  <si>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</si>
  <si>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</si>
  <si>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</si>
  <si>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</si>
  <si>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</si>
  <si>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</si>
  <si>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</si>
  <si>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</si>
  <si>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</si>
  <si>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</si>
  <si>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</si>
  <si>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</si>
  <si>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</si>
  <si>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</si>
  <si>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</si>
  <si>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</si>
  <si>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</si>
  <si>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</si>
  <si>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</si>
  <si>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</si>
  <si>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</si>
  <si>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</si>
  <si>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</si>
  <si>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</si>
  <si>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</si>
  <si>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</si>
  <si>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</si>
  <si>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</si>
  <si>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</si>
  <si>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</si>
  <si>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</si>
  <si>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</si>
  <si>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</si>
  <si>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</si>
  <si>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</si>
  <si>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</si>
  <si>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</si>
  <si>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</si>
  <si>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</si>
  <si>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</si>
  <si>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</si>
  <si>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</si>
  <si>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</si>
  <si>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</si>
  <si>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</si>
  <si>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</si>
  <si>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</si>
  <si>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</si>
  <si>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</si>
  <si>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</si>
  <si>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</si>
  <si>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</si>
  <si>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</si>
  <si>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</si>
  <si>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</si>
  <si>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</si>
  <si>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</si>
  <si>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</si>
  <si>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</si>
  <si>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</si>
  <si>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</si>
  <si>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</si>
  <si>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</si>
  <si>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</si>
  <si>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</si>
  <si>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</si>
  <si>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</si>
  <si>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</si>
  <si>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</si>
  <si>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</si>
  <si>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</si>
  <si>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</si>
  <si>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</si>
  <si>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</si>
  <si>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</si>
  <si>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</si>
  <si>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</si>
  <si>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</si>
  <si>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</si>
  <si>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</si>
  <si>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</si>
  <si>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</si>
  <si>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</si>
  <si>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</si>
  <si>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</si>
  <si>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</si>
  <si>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</si>
  <si>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</si>
  <si>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</si>
  <si>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</si>
  <si>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</si>
  <si>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</si>
  <si>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</si>
  <si>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</si>
  <si>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</si>
  <si>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</si>
  <si>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</si>
  <si>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</si>
  <si>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</si>
  <si>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</si>
  <si>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</si>
  <si>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</si>
  <si>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</si>
  <si>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</si>
  <si>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</si>
  <si>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</si>
  <si>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</si>
  <si>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</si>
  <si>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</si>
  <si>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</si>
  <si>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</si>
  <si>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</si>
  <si>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</si>
  <si>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</si>
  <si>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</si>
  <si>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</si>
  <si>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</si>
  <si>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</si>
  <si>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</si>
  <si>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</si>
  <si>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</si>
  <si>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</si>
  <si>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</si>
  <si>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</si>
  <si>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</si>
  <si>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</si>
  <si>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</si>
  <si>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</si>
  <si>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</si>
  <si>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</si>
  <si>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</si>
  <si>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</si>
  <si>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</si>
  <si>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</si>
  <si>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</si>
  <si>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</si>
  <si>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</si>
  <si>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</si>
  <si>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</si>
  <si>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</si>
  <si>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</si>
  <si>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</si>
  <si>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</si>
  <si>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</si>
  <si>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</si>
  <si>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</si>
  <si>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</si>
  <si>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</si>
  <si>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</si>
  <si>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</si>
  <si>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</si>
  <si>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</si>
  <si>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</si>
  <si>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</si>
  <si>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</si>
  <si>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</si>
  <si>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</si>
  <si>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</si>
  <si>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</si>
  <si>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</si>
  <si>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</si>
  <si>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</si>
  <si>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</si>
  <si>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</si>
  <si>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</si>
  <si>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</si>
  <si>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</si>
  <si>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</si>
  <si>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</si>
  <si>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</si>
  <si>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</si>
  <si>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</si>
  <si>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</si>
  <si>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</si>
  <si>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</si>
  <si>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</si>
  <si>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</si>
  <si>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</si>
  <si>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</si>
  <si>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</si>
  <si>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</si>
  <si>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</si>
  <si>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</si>
  <si>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</si>
  <si>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</si>
  <si>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</si>
  <si>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</si>
  <si>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</si>
  <si>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</si>
  <si>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</si>
  <si>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</si>
  <si>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</si>
  <si>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</si>
  <si>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</si>
  <si>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</si>
  <si>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</si>
  <si>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</si>
  <si>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</si>
  <si>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</si>
  <si>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</si>
  <si>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</si>
  <si>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</si>
  <si>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</si>
  <si>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</si>
  <si>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</si>
  <si>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</si>
  <si>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</si>
  <si>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</si>
  <si>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</si>
  <si>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</si>
  <si>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</si>
  <si>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</si>
  <si>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</si>
  <si>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</si>
  <si>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</si>
  <si>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</si>
  <si>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</si>
  <si>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</si>
  <si>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</si>
  <si>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</si>
  <si>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</si>
  <si>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</si>
  <si>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</si>
  <si>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</si>
  <si>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</si>
  <si>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</si>
  <si>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</si>
  <si>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</si>
  <si>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</si>
  <si>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</si>
  <si>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</si>
  <si>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</si>
  <si>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</si>
  <si>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</si>
  <si>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</si>
  <si>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</si>
  <si>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</si>
  <si>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</si>
  <si>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</si>
  <si>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</si>
  <si>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</si>
  <si>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</si>
  <si>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</si>
  <si>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</si>
  <si>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</si>
  <si>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</si>
  <si>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</si>
  <si>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</si>
  <si>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</si>
  <si>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</si>
  <si>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</si>
  <si>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</si>
  <si>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</si>
  <si>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</si>
  <si>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</si>
  <si>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</si>
  <si>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</si>
  <si>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</si>
  <si>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</si>
  <si>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</si>
  <si>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</si>
  <si>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</si>
  <si>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</si>
  <si>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</si>
  <si>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</si>
  <si>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</si>
  <si>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</si>
  <si>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</si>
  <si>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</si>
  <si>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</si>
  <si>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</si>
  <si>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</si>
  <si>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</si>
  <si>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</si>
  <si>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</si>
  <si>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</si>
  <si>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</si>
  <si>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</si>
  <si>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</si>
  <si>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</si>
  <si>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</si>
  <si>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</si>
  <si>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</si>
  <si>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</si>
  <si>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</si>
  <si>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</si>
  <si>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</si>
  <si>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</si>
  <si>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</si>
  <si>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</si>
  <si>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</si>
  <si>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</si>
  <si>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</si>
  <si>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</si>
  <si>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</si>
  <si>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</si>
  <si>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</si>
  <si>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</si>
  <si>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</si>
  <si>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</si>
  <si>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</si>
  <si>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</si>
  <si>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</si>
  <si>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</si>
  <si>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</si>
  <si>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</si>
  <si>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</si>
  <si>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</si>
  <si>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</si>
  <si>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</si>
  <si>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</si>
  <si>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</si>
  <si>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</si>
  <si>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</si>
  <si>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</si>
  <si>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</si>
  <si>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</si>
  <si>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</si>
  <si>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</si>
  <si>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</si>
  <si>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</si>
  <si>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</si>
  <si>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</si>
  <si>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</si>
  <si>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</si>
  <si>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</si>
  <si>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</si>
  <si>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</si>
  <si>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</si>
  <si>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</si>
  <si>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</si>
  <si>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</si>
  <si>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</si>
  <si>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</si>
  <si>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</si>
  <si>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</si>
  <si>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</si>
  <si>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</si>
  <si>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</si>
  <si>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</si>
  <si>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</si>
  <si>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</si>
  <si>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</si>
  <si>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</si>
  <si>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</si>
  <si>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</si>
  <si>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</si>
  <si>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</si>
  <si>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</si>
  <si>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</si>
  <si>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</si>
  <si>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</si>
  <si>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</si>
  <si>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</si>
  <si>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</si>
  <si>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</si>
  <si>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</si>
  <si>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</si>
  <si>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</si>
  <si>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</si>
  <si>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</si>
  <si>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</si>
  <si>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</si>
  <si>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</si>
  <si>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</si>
  <si>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</si>
  <si>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</si>
  <si>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</si>
  <si>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</si>
  <si>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</si>
  <si>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</si>
  <si>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</si>
  <si>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</si>
  <si>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</si>
  <si>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</si>
  <si>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</si>
  <si>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</si>
  <si>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</si>
  <si>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</si>
  <si>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</si>
  <si>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</si>
  <si>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</si>
  <si>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</si>
  <si>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</si>
  <si>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</si>
  <si>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</si>
  <si>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</si>
  <si>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</si>
  <si>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</si>
  <si>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</si>
  <si>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</si>
  <si>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</si>
  <si>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</si>
  <si>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</si>
  <si>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</si>
  <si>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</si>
  <si>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</si>
  <si>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</si>
  <si>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</si>
  <si>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</si>
  <si>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</si>
  <si>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</si>
  <si>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</si>
  <si>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</si>
  <si>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</si>
  <si>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</si>
  <si>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</si>
  <si>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</si>
  <si>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</si>
  <si>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</si>
  <si>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</si>
  <si>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</si>
  <si>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</si>
  <si>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</si>
  <si>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</si>
  <si>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</si>
  <si>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</si>
  <si>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</si>
  <si>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</si>
  <si>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</si>
  <si>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</si>
  <si>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</si>
  <si>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</si>
  <si>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</si>
  <si>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</si>
  <si>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</si>
  <si>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</si>
  <si>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</si>
  <si>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</si>
  <si>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</si>
  <si>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</si>
  <si>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</si>
  <si>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</si>
  <si>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</si>
  <si>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</si>
  <si>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</si>
  <si>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</si>
  <si>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</si>
  <si>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</si>
  <si>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</si>
  <si>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</si>
  <si>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</si>
  <si>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</si>
  <si>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</si>
  <si>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</si>
  <si>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</si>
  <si>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</si>
  <si>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</si>
  <si>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</si>
  <si>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</si>
  <si>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</si>
  <si>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</si>
  <si>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</si>
  <si>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</si>
  <si>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</si>
  <si>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</si>
  <si>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</si>
  <si>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</si>
  <si>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</si>
  <si>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</si>
  <si>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</si>
  <si>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</si>
  <si>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</si>
  <si>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</si>
  <si>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</si>
  <si>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</si>
  <si>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</si>
  <si>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</si>
  <si>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</si>
  <si>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</si>
  <si>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</si>
  <si>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</si>
  <si>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</si>
  <si>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</si>
  <si>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</si>
  <si>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</si>
  <si>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</si>
  <si>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</si>
  <si>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</si>
  <si>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</si>
  <si>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</si>
  <si>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</si>
  <si>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</si>
  <si>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</si>
  <si>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</si>
  <si>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</si>
  <si>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</si>
  <si>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</si>
  <si>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</si>
  <si>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</si>
  <si>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</si>
  <si>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</si>
  <si>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</si>
  <si>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</si>
  <si>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</si>
  <si>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</si>
  <si>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</si>
  <si>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</si>
  <si>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</si>
  <si>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</si>
  <si>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</si>
  <si>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</si>
  <si>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</si>
  <si>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</si>
  <si>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</si>
  <si>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</si>
  <si>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</si>
  <si>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</si>
  <si>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</si>
  <si>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</si>
  <si>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</si>
  <si>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</si>
  <si>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</si>
  <si>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</si>
  <si>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</si>
  <si>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</si>
  <si>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</si>
  <si>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</si>
  <si>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</si>
  <si>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</si>
  <si>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</si>
  <si>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</si>
  <si>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</si>
  <si>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</si>
  <si>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</si>
  <si>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</si>
  <si>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</si>
  <si>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</si>
  <si>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</si>
  <si>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</si>
  <si>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</si>
  <si>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</si>
  <si>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</si>
  <si>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</si>
  <si>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</si>
  <si>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</si>
  <si>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</si>
  <si>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</si>
  <si>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</si>
  <si>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</si>
  <si>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</si>
  <si>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</si>
  <si>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</si>
  <si>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</si>
  <si>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</si>
  <si>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</si>
  <si>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</si>
  <si>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</si>
  <si>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</si>
  <si>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</si>
  <si>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</si>
  <si>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</si>
  <si>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</si>
  <si>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</si>
  <si>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</si>
  <si>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</si>
  <si>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</si>
  <si>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</si>
  <si>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</si>
  <si>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</si>
  <si>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</si>
  <si>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</si>
  <si>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</si>
  <si>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</si>
  <si>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</si>
  <si>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</si>
  <si>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</si>
  <si>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</si>
  <si>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</si>
  <si>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</si>
  <si>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</si>
  <si>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</si>
  <si>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</si>
  <si>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</si>
  <si>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</si>
  <si>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</si>
  <si>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</si>
  <si>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</si>
  <si>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</si>
  <si>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</si>
  <si>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</si>
  <si>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</si>
  <si>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</si>
  <si>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</si>
  <si>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</si>
  <si>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</si>
  <si>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</si>
  <si>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</si>
  <si>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</si>
  <si>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</si>
  <si>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</si>
  <si>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</si>
  <si>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</si>
  <si>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</si>
  <si>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</si>
  <si>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</si>
  <si>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</si>
  <si>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</si>
  <si>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</si>
  <si>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</si>
  <si>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</si>
  <si>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</si>
  <si>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</si>
  <si>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</si>
  <si>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</si>
  <si>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</si>
  <si>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</si>
  <si>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</si>
  <si>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</si>
  <si>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</si>
  <si>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</si>
  <si>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</si>
  <si>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</si>
  <si>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</si>
  <si>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</si>
  <si>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</si>
  <si>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</si>
  <si>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</si>
  <si>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</si>
  <si>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</si>
  <si>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</si>
  <si>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</si>
  <si>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</si>
  <si>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</si>
  <si>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</si>
  <si>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</si>
  <si>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</si>
  <si>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</si>
  <si>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</si>
  <si>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</si>
  <si>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</si>
  <si>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</si>
  <si>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</si>
  <si>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</si>
  <si>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</si>
  <si>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</si>
  <si>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</si>
  <si>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</si>
  <si>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</si>
  <si>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</si>
  <si>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</si>
  <si>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</si>
  <si>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</si>
  <si>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</si>
  <si>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</si>
  <si>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</si>
  <si>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</si>
  <si>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</si>
  <si>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</si>
  <si>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</si>
  <si>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</si>
  <si>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</si>
  <si>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</si>
  <si>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</si>
  <si>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</si>
  <si>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</si>
  <si>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</si>
  <si>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</si>
  <si>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</si>
  <si>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</si>
  <si>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</si>
  <si>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</si>
  <si>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</si>
  <si>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</si>
  <si>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</si>
  <si>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</si>
  <si>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</si>
  <si>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</si>
  <si>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</si>
  <si>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</si>
  <si>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</si>
  <si>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</si>
  <si>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</si>
  <si>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</si>
  <si>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</si>
  <si>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</si>
  <si>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</si>
  <si>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</si>
  <si>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</si>
  <si>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</si>
  <si>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</si>
  <si>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</si>
  <si>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</si>
  <si>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</si>
  <si>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</si>
  <si>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</si>
  <si>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</si>
  <si>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</si>
  <si>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</si>
  <si>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</si>
  <si>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</si>
  <si>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</si>
  <si>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</si>
  <si>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</si>
  <si>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</si>
  <si>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</si>
  <si>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</si>
  <si>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</si>
  <si>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</si>
  <si>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</si>
  <si>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</si>
  <si>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</si>
  <si>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</si>
  <si>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</si>
  <si>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</si>
  <si>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</si>
  <si>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</si>
  <si>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</si>
  <si>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</si>
  <si>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</si>
  <si>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</si>
  <si>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</si>
  <si>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</si>
  <si>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</si>
  <si>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</si>
  <si>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</si>
  <si>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</si>
  <si>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</si>
  <si>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</si>
  <si>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</si>
  <si>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</si>
  <si>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</si>
  <si>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</si>
  <si>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</si>
  <si>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</si>
  <si>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</si>
  <si>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</si>
  <si>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</si>
  <si>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</si>
  <si>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</si>
  <si>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</si>
  <si>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</si>
  <si>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</si>
  <si>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</si>
  <si>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</si>
  <si>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</si>
  <si>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</si>
  <si>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</si>
  <si>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</si>
  <si>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</si>
  <si>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</si>
  <si>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</si>
  <si>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</si>
  <si>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</si>
  <si>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</si>
  <si>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</si>
  <si>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</si>
  <si>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</si>
  <si>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</si>
  <si>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</si>
  <si>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</si>
  <si>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</si>
  <si>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</si>
  <si>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</si>
  <si>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</si>
  <si>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</si>
  <si>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</si>
  <si>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</si>
  <si>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</si>
  <si>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</si>
  <si>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</si>
  <si>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</si>
  <si>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</si>
  <si>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</si>
  <si>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</si>
  <si>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</si>
  <si>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</si>
  <si>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</si>
  <si>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</si>
  <si>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</si>
  <si>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</si>
  <si>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</si>
  <si>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</si>
  <si>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</si>
  <si>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</si>
  <si>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</si>
  <si>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</si>
  <si>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</si>
  <si>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</si>
  <si>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</si>
  <si>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</si>
  <si>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</si>
  <si>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</si>
  <si>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</si>
  <si>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</si>
  <si>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</si>
  <si>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</si>
  <si>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</si>
  <si>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</si>
  <si>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</si>
  <si>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</si>
  <si>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</si>
  <si>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</si>
  <si>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</si>
  <si>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</si>
  <si>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</si>
  <si>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</si>
  <si>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</si>
  <si>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</si>
  <si>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</si>
  <si>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</si>
  <si>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</si>
  <si>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</si>
  <si>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</si>
  <si>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</si>
  <si>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</si>
  <si>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</si>
  <si>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</si>
  <si>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</si>
  <si>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</si>
  <si>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</si>
  <si>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</si>
  <si>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</si>
  <si>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</si>
  <si>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</si>
  <si>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</si>
  <si>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</si>
  <si>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</si>
  <si>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</si>
  <si>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</si>
  <si>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</si>
  <si>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</si>
  <si>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</si>
  <si>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</si>
  <si>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</si>
  <si>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</si>
  <si>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</si>
  <si>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</si>
  <si>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</si>
  <si>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</si>
  <si>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</si>
  <si>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</si>
  <si>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</si>
  <si>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</si>
  <si>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</si>
  <si>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</si>
  <si>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</si>
  <si>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</si>
  <si>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</si>
  <si>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</si>
  <si>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</si>
  <si>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</si>
  <si>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</si>
  <si>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</si>
  <si>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</si>
  <si>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</si>
  <si>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</si>
  <si>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</si>
  <si>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</si>
  <si>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</si>
  <si>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</si>
  <si>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</si>
  <si>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</si>
  <si>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</si>
  <si>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</si>
  <si>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</si>
  <si>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</si>
  <si>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</si>
  <si>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</si>
  <si>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</si>
  <si>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</si>
  <si>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</si>
  <si>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</si>
  <si>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</si>
  <si>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</si>
  <si>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</si>
  <si>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</si>
  <si>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</si>
  <si>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</si>
  <si>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</si>
  <si>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</si>
  <si>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</si>
  <si>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</si>
  <si>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</si>
  <si>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</si>
  <si>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</si>
  <si>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</si>
  <si>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</si>
  <si>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</si>
  <si>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</si>
  <si>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</si>
  <si>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</si>
  <si>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</si>
  <si>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</si>
  <si>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</si>
  <si>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</si>
  <si>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</si>
  <si>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</si>
  <si>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</si>
  <si>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</si>
  <si>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</si>
  <si>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</si>
  <si>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</si>
  <si>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</si>
  <si>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</si>
  <si>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</si>
  <si>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</si>
  <si>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</si>
  <si>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</si>
  <si>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</si>
  <si>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</si>
  <si>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</si>
  <si>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</si>
  <si>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</si>
  <si>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</si>
  <si>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</si>
  <si>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</si>
  <si>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</si>
  <si>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</si>
  <si>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</si>
  <si>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</si>
  <si>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</si>
  <si>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</si>
  <si>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</si>
  <si>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</si>
  <si>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</si>
  <si>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</si>
  <si>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</si>
  <si>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</si>
  <si>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</si>
  <si>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</si>
  <si>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</si>
  <si>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</si>
  <si>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</si>
  <si>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</si>
  <si>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</si>
  <si>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</si>
  <si>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</si>
  <si>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</si>
  <si>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</si>
  <si>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</si>
  <si>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</si>
  <si>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</si>
  <si>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</si>
  <si>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</si>
  <si>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</si>
  <si>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</si>
  <si>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</si>
  <si>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</si>
  <si>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</si>
  <si>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</si>
  <si>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</si>
  <si>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</si>
  <si>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</si>
  <si>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</si>
  <si>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</si>
  <si>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</si>
  <si>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</si>
  <si>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</si>
  <si>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</si>
  <si>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</si>
  <si>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</si>
  <si>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</si>
  <si>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</si>
  <si>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</si>
  <si>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</si>
  <si>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</si>
  <si>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</si>
  <si>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</si>
  <si>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</si>
  <si>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</si>
  <si>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</si>
  <si>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</si>
  <si>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</si>
  <si>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</si>
  <si>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</si>
  <si>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</si>
  <si>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</si>
  <si>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</si>
  <si>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</si>
  <si>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</si>
  <si>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</si>
  <si>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</si>
  <si>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</si>
  <si>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</si>
  <si>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</si>
  <si>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</si>
  <si>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</si>
  <si>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</si>
  <si>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</si>
  <si>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</si>
  <si>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</si>
  <si>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</si>
  <si>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</si>
  <si>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</si>
  <si>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</si>
  <si>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</si>
  <si>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</si>
  <si>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</si>
  <si>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</si>
  <si>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</si>
  <si>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</si>
  <si>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</si>
  <si>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</si>
  <si>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</si>
  <si>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</si>
  <si>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</si>
  <si>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</si>
  <si>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</si>
  <si>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</si>
  <si>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</si>
  <si>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</si>
  <si>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</si>
  <si>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</si>
  <si>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</si>
  <si>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</si>
  <si>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</si>
  <si>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</si>
  <si>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</si>
  <si>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</si>
  <si>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</si>
  <si>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</si>
  <si>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</si>
  <si>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</si>
  <si>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</si>
  <si>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</si>
  <si>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</si>
  <si>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</si>
  <si>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</si>
  <si>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</si>
  <si>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</si>
  <si>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</si>
  <si>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</si>
  <si>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</si>
  <si>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</si>
  <si>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</si>
  <si>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</si>
  <si>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</si>
  <si>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</si>
  <si>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</si>
  <si>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</si>
  <si>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</si>
  <si>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</si>
  <si>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</si>
  <si>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</si>
  <si>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</si>
  <si>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</si>
  <si>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</si>
  <si>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</si>
  <si>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</si>
  <si>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</si>
  <si>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</si>
  <si>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</si>
  <si>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</si>
  <si>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</si>
  <si>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</si>
  <si>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</si>
  <si>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</si>
  <si>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</si>
  <si>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</si>
  <si>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</si>
  <si>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</si>
  <si>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</si>
  <si>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</si>
  <si>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</si>
  <si>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</si>
  <si>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</si>
  <si>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</si>
  <si>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</si>
  <si>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</si>
  <si>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</si>
  <si>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</si>
  <si>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</si>
  <si>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</si>
  <si>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</si>
  <si>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</si>
  <si>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</si>
  <si>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</si>
  <si>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</si>
  <si>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</si>
  <si>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</si>
  <si>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</si>
  <si>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</si>
  <si>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</si>
  <si>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</si>
  <si>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</si>
  <si>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</si>
  <si>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</si>
  <si>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</si>
  <si>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</si>
  <si>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</si>
  <si>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</si>
  <si>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</si>
  <si>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</si>
  <si>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</si>
  <si>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</si>
  <si>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</si>
  <si>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</si>
  <si>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</si>
  <si>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</si>
  <si>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</si>
  <si>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</si>
  <si>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</si>
  <si>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</si>
  <si>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</si>
  <si>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</si>
  <si>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</si>
  <si>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</si>
  <si>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</si>
  <si>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</si>
  <si>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</si>
  <si>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</si>
  <si>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</si>
  <si>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</si>
  <si>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</si>
  <si>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</si>
  <si>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</si>
  <si>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</si>
  <si>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</si>
  <si>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</si>
  <si>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</si>
  <si>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</si>
  <si>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</si>
  <si>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</si>
  <si>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</si>
  <si>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</si>
  <si>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</si>
  <si>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</si>
  <si>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</si>
  <si>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</si>
  <si>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</si>
  <si>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</si>
  <si>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</si>
  <si>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</si>
  <si>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</si>
  <si>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</si>
  <si>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</si>
  <si>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</si>
  <si>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</si>
  <si>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</si>
  <si>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</si>
  <si>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</si>
  <si>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</si>
  <si>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</si>
  <si>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</si>
  <si>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</si>
  <si>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</si>
  <si>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</si>
  <si>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</si>
  <si>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</si>
  <si>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</si>
  <si>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</si>
  <si>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</si>
  <si>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</si>
  <si>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</si>
  <si>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</si>
  <si>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</si>
  <si>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</si>
  <si>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</si>
  <si>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</si>
  <si>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</si>
  <si>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</si>
  <si>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</si>
  <si>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</si>
  <si>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</si>
  <si>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</si>
  <si>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</si>
  <si>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</si>
  <si>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</si>
  <si>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</si>
  <si>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</si>
  <si>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</si>
  <si>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</si>
  <si>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</si>
  <si>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</si>
  <si>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</si>
  <si>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</si>
  <si>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</si>
  <si>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</si>
  <si>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</si>
  <si>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</si>
  <si>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</si>
  <si>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</si>
  <si>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</si>
  <si>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</si>
  <si>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</si>
  <si>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</si>
  <si>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</si>
  <si>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</si>
  <si>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</si>
  <si>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</si>
  <si>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</si>
  <si>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</si>
  <si>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</si>
  <si>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</si>
  <si>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</si>
  <si>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</si>
  <si>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</si>
  <si>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</si>
  <si>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</si>
  <si>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</si>
  <si>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</si>
  <si>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</si>
  <si>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</si>
  <si>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</si>
  <si>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</si>
  <si>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</si>
  <si>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</si>
  <si>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</si>
  <si>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</si>
  <si>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</si>
  <si>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</si>
  <si>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</si>
  <si>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</si>
  <si>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</si>
  <si>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</si>
  <si>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</si>
  <si>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</si>
  <si>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</si>
  <si>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</si>
  <si>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</si>
  <si>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</si>
  <si>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</si>
  <si>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</si>
  <si>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</si>
  <si>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</si>
  <si>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</si>
  <si>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</si>
  <si>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</si>
  <si>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</si>
  <si>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</si>
  <si>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</si>
  <si>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</si>
  <si>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</si>
  <si>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</si>
  <si>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</si>
  <si>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</si>
  <si>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</si>
  <si>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</si>
  <si>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</si>
  <si>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</si>
  <si>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</si>
  <si>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</si>
  <si>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</si>
  <si>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</si>
  <si>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</si>
  <si>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</si>
  <si>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</si>
  <si>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</si>
  <si>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</si>
  <si>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</si>
  <si>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</si>
  <si>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</si>
  <si>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</si>
  <si>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</si>
  <si>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</si>
  <si>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</si>
  <si>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</si>
  <si>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</si>
  <si>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</si>
  <si>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</si>
  <si>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</si>
  <si>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</si>
  <si>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</si>
  <si>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</si>
  <si>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</si>
  <si>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</si>
  <si>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</si>
  <si>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</si>
  <si>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</si>
  <si>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</si>
  <si>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</si>
  <si>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</si>
  <si>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</si>
  <si>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</si>
  <si>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</si>
  <si>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</si>
  <si>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</si>
  <si>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</si>
  <si>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</si>
  <si>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</si>
  <si>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</si>
  <si>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</si>
  <si>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</si>
  <si>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</si>
  <si>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</si>
  <si>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</si>
  <si>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</si>
  <si>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</si>
  <si>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</si>
  <si>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</si>
  <si>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</si>
  <si>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</si>
  <si>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</si>
  <si>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</si>
  <si>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</si>
  <si>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</si>
  <si>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</si>
  <si>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</si>
  <si>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</si>
  <si>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</si>
  <si>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</si>
  <si>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</si>
  <si>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</si>
  <si>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</si>
  <si>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</si>
  <si>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</si>
  <si>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</si>
  <si>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</si>
  <si>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</si>
  <si>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</si>
  <si>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</si>
  <si>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</si>
  <si>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</si>
  <si>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</si>
  <si>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</si>
  <si>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</si>
  <si>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</si>
  <si>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</si>
  <si>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</si>
  <si>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</si>
  <si>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</si>
  <si>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</si>
  <si>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</si>
  <si>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</si>
  <si>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</si>
  <si>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</si>
  <si>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</si>
  <si>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</si>
  <si>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</si>
  <si>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</si>
  <si>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</si>
  <si>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</si>
  <si>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</si>
  <si>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</si>
  <si>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</si>
  <si>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</si>
  <si>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</si>
  <si>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</si>
  <si>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</si>
  <si>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</si>
  <si>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</si>
  <si>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</si>
  <si>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</si>
  <si>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</si>
  <si>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</si>
  <si>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</si>
  <si>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</si>
  <si>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</si>
  <si>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</si>
  <si>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</si>
  <si>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</si>
  <si>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</si>
  <si>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</si>
  <si>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</si>
  <si>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</si>
  <si>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</si>
  <si>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</si>
  <si>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</si>
  <si>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</si>
  <si>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</si>
  <si>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</si>
  <si>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</si>
  <si>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</si>
  <si>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</si>
  <si>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</si>
  <si>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</si>
  <si>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</si>
  <si>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</si>
  <si>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</si>
  <si>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</si>
  <si>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</si>
  <si>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</si>
  <si>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</si>
  <si>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</si>
  <si>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</si>
  <si>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</si>
  <si>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</si>
  <si>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</si>
  <si>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</si>
  <si>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</si>
  <si>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</si>
  <si>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</si>
  <si>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</si>
  <si>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</si>
  <si>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</si>
  <si>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</si>
  <si>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</si>
  <si>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</si>
  <si>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</si>
  <si>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</si>
  <si>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</si>
  <si>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</si>
  <si>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</si>
  <si>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</si>
  <si>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</si>
  <si>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</si>
  <si>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</si>
  <si>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</si>
  <si>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</si>
  <si>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</si>
  <si>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</si>
  <si>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</si>
  <si>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</si>
  <si>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</si>
  <si>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</si>
  <si>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</si>
  <si>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</si>
  <si>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</si>
  <si>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</si>
  <si>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</si>
  <si>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</si>
  <si>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</si>
  <si>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</si>
  <si>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</si>
  <si>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</si>
  <si>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</si>
  <si>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</si>
  <si>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</si>
  <si>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</si>
  <si>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</si>
  <si>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</si>
  <si>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</si>
  <si>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</si>
  <si>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</si>
  <si>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</si>
  <si>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</si>
  <si>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</si>
  <si>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</si>
  <si>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</si>
  <si>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</si>
  <si>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</si>
  <si>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</si>
  <si>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</si>
  <si>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</si>
  <si>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</si>
  <si>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</si>
  <si>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</si>
  <si>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</si>
  <si>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</si>
  <si>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</si>
  <si>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</si>
  <si>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</si>
  <si>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</si>
  <si>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</si>
  <si>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</si>
  <si>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</si>
  <si>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</si>
  <si>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</si>
  <si>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</si>
  <si>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</si>
  <si>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</si>
  <si>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</si>
  <si>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</si>
  <si>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</si>
  <si>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</si>
  <si>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</si>
  <si>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</si>
  <si>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</si>
  <si>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</si>
  <si>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</si>
  <si>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</si>
  <si>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</si>
  <si>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</si>
  <si>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</si>
  <si>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</si>
  <si>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</si>
  <si>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</si>
  <si>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</si>
  <si>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</si>
  <si>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</si>
  <si>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</si>
  <si>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</si>
  <si>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</si>
  <si>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</si>
  <si>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</si>
  <si>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</si>
  <si>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</si>
  <si>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</si>
  <si>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</si>
  <si>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</si>
  <si>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</si>
  <si>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</si>
  <si>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</si>
  <si>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</si>
  <si>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</si>
  <si>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</si>
  <si>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</si>
  <si>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</si>
  <si>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</si>
  <si>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</si>
  <si>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</si>
  <si>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</si>
  <si>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</si>
  <si>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</si>
  <si>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</si>
  <si>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</si>
  <si>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</si>
  <si>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</si>
  <si>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</si>
  <si>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</si>
  <si>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</si>
  <si>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</si>
  <si>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</si>
  <si>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</si>
  <si>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</si>
  <si>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</si>
  <si>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</si>
  <si>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</si>
  <si>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</si>
  <si>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</si>
  <si>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</si>
  <si>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</si>
  <si>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</si>
  <si>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</si>
  <si>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</si>
  <si>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</si>
  <si>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</si>
  <si>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</si>
  <si>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</si>
  <si>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</si>
  <si>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</si>
  <si>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</si>
  <si>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</si>
  <si>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</si>
  <si>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</si>
  <si>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</si>
  <si>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</si>
  <si>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</si>
  <si>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</si>
  <si>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</si>
  <si>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</si>
  <si>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</si>
  <si>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</si>
  <si>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</si>
  <si>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</si>
  <si>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</si>
  <si>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</si>
  <si>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</si>
  <si>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</si>
  <si>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</si>
  <si>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</si>
  <si>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</si>
  <si>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</si>
  <si>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</si>
  <si>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</si>
  <si>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</si>
  <si>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</si>
  <si>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</si>
  <si>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</si>
  <si>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</si>
  <si>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</si>
  <si>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</si>
  <si>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</si>
  <si>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</si>
  <si>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</si>
  <si>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</si>
  <si>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</si>
  <si>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</si>
  <si>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</si>
  <si>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</si>
  <si>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</si>
  <si>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</si>
  <si>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</si>
  <si>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</si>
  <si>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</si>
  <si>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</si>
  <si>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</si>
  <si>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</si>
  <si>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</si>
  <si>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</si>
  <si>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</si>
  <si>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</si>
  <si>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</si>
  <si>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</si>
  <si>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</si>
  <si>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</si>
  <si>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</si>
  <si>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</si>
  <si>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</si>
  <si>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</si>
  <si>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</si>
  <si>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</si>
  <si>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</si>
  <si>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</si>
  <si>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</si>
  <si>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</si>
  <si>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</si>
  <si>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</si>
  <si>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</si>
  <si>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</si>
  <si>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</si>
  <si>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</si>
  <si>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</si>
  <si>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</si>
  <si>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</si>
  <si>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</si>
  <si>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</si>
  <si>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</si>
  <si>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</si>
  <si>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</si>
  <si>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</si>
  <si>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</si>
  <si>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</si>
  <si>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</si>
  <si>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</si>
  <si>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</si>
  <si>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</si>
  <si>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</si>
  <si>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</si>
  <si>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</si>
  <si>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</si>
  <si>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</si>
  <si>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</si>
  <si>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</si>
  <si>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</si>
  <si>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</si>
  <si>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</si>
  <si>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</si>
  <si>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</si>
  <si>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</si>
  <si>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</si>
  <si>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</si>
  <si>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</si>
  <si>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</si>
  <si>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</si>
  <si>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</si>
  <si>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</si>
  <si>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</si>
  <si>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</si>
  <si>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</si>
  <si>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</si>
  <si>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</si>
  <si>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</si>
  <si>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</si>
  <si>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</si>
  <si>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</si>
  <si>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</si>
  <si>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</si>
  <si>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</si>
  <si>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</si>
  <si>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</si>
  <si>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</si>
  <si>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</si>
  <si>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</si>
  <si>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</si>
  <si>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</si>
  <si>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</si>
  <si>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</si>
  <si>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</si>
  <si>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</si>
  <si>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</si>
  <si>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</si>
  <si>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</si>
  <si>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</si>
  <si>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</si>
  <si>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</si>
  <si>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</si>
  <si>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</si>
  <si>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</si>
  <si>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</si>
  <si>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</si>
  <si>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</si>
  <si>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</si>
  <si>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</si>
  <si>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</si>
  <si>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</si>
  <si>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</si>
  <si>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</si>
  <si>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</si>
  <si>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</si>
  <si>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</si>
  <si>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</si>
  <si>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</si>
  <si>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</si>
  <si>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</si>
  <si>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</si>
  <si>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</si>
  <si>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</si>
  <si>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</si>
  <si>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</si>
  <si>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</si>
  <si>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</si>
  <si>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</si>
  <si>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</si>
  <si>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</si>
  <si>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</si>
  <si>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</si>
  <si>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</si>
  <si>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</si>
  <si>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</si>
  <si>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</si>
  <si>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</si>
  <si>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</si>
  <si>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</si>
  <si>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</si>
  <si>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</si>
  <si>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</si>
  <si>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</si>
  <si>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</si>
  <si>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</si>
  <si>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</si>
  <si>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</si>
  <si>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</si>
  <si>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</si>
  <si>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</si>
  <si>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</si>
  <si>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</si>
  <si>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</si>
  <si>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</si>
  <si>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</si>
  <si>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</si>
  <si>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</si>
  <si>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</si>
  <si>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</si>
  <si>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</si>
  <si>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</si>
  <si>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</si>
  <si>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</si>
  <si>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</si>
  <si>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</si>
  <si>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</si>
  <si>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</si>
  <si>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</si>
  <si>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</si>
  <si>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</si>
  <si>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</si>
  <si>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</si>
  <si>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</si>
  <si>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</si>
  <si>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</si>
  <si>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</si>
  <si>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</si>
  <si>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</si>
  <si>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</si>
  <si>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</si>
  <si>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</si>
  <si>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</si>
  <si>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</si>
  <si>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</si>
  <si>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</si>
  <si>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</si>
  <si>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</si>
  <si>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</si>
  <si>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</si>
  <si>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</si>
  <si>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</si>
  <si>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</si>
  <si>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</si>
  <si>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</si>
  <si>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</si>
  <si>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</si>
  <si>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</si>
  <si>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</si>
  <si>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</si>
  <si>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</si>
  <si>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</si>
  <si>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</si>
  <si>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</si>
  <si>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</si>
  <si>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</si>
  <si>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</si>
  <si>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</si>
  <si>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</si>
  <si>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</si>
  <si>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</si>
  <si>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</si>
  <si>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</si>
  <si>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</si>
  <si>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</si>
  <si>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</si>
  <si>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</si>
  <si>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</si>
  <si>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</si>
  <si>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</si>
  <si>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</si>
  <si>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</si>
  <si>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</si>
  <si>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</si>
  <si>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</si>
  <si>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</si>
  <si>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</si>
  <si>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</si>
  <si>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</si>
  <si>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</si>
  <si>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</si>
  <si>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</si>
  <si>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</si>
  <si>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</si>
  <si>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</si>
  <si>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</si>
  <si>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</si>
  <si>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</si>
  <si>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</si>
  <si>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</si>
  <si>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</si>
  <si>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</si>
  <si>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</si>
  <si>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</si>
  <si>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</si>
  <si>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</si>
  <si>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</si>
  <si>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</si>
  <si>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</si>
  <si>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</si>
  <si>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</si>
  <si>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</si>
  <si>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</si>
  <si>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</si>
  <si>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</si>
  <si>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</si>
  <si>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</si>
  <si>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</si>
  <si>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</si>
  <si>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</si>
  <si>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</si>
  <si>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</si>
  <si>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</si>
  <si>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</si>
  <si>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</si>
  <si>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</si>
  <si>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</si>
  <si>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</si>
  <si>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</si>
  <si>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</si>
  <si>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</si>
  <si>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</si>
  <si>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</si>
  <si>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</si>
  <si>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</si>
  <si>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</si>
  <si>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</si>
  <si>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</si>
  <si>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</si>
  <si>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</si>
  <si>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</si>
  <si>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</si>
  <si>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</si>
  <si>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</si>
  <si>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</si>
  <si>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</si>
  <si>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</si>
  <si>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</si>
  <si>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</si>
  <si>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</si>
  <si>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</si>
  <si>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</si>
  <si>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</si>
  <si>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</si>
  <si>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</si>
  <si>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</si>
  <si>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</si>
  <si>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</si>
  <si>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</si>
  <si>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</si>
  <si>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</si>
  <si>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</si>
  <si>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</si>
  <si>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</si>
  <si>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</si>
  <si>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</si>
  <si>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</si>
  <si>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</si>
  <si>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</si>
  <si>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</si>
  <si>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</si>
  <si>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</si>
  <si>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</si>
  <si>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</si>
  <si>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</si>
  <si>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</si>
  <si>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</si>
  <si>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</si>
  <si>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</si>
  <si>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</si>
  <si>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</si>
  <si>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</si>
  <si>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</si>
  <si>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</si>
  <si>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</si>
  <si>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</si>
  <si>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</si>
  <si>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</si>
  <si>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</si>
  <si>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</si>
  <si>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</si>
  <si>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</si>
  <si>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</si>
  <si>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</si>
  <si>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</si>
  <si>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</si>
  <si>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</si>
  <si>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</si>
  <si>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</si>
  <si>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</si>
  <si>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</si>
  <si>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</si>
  <si>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</si>
  <si>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</si>
  <si>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</si>
  <si>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</si>
  <si>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</si>
  <si>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</si>
  <si>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</si>
  <si>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</si>
  <si>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</si>
  <si>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</si>
  <si>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</si>
  <si>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</si>
  <si>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</si>
  <si>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</si>
  <si>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</si>
  <si>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</si>
  <si>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</si>
  <si>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</si>
  <si>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</si>
  <si>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</si>
  <si>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</si>
  <si>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</si>
  <si>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</si>
  <si>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</si>
  <si>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</si>
  <si>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</si>
  <si>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</si>
  <si>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</si>
  <si>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</si>
  <si>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</si>
  <si>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</si>
  <si>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</si>
  <si>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</si>
  <si>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</si>
  <si>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</si>
  <si>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</si>
  <si>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</si>
  <si>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</si>
  <si>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</si>
  <si>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</si>
  <si>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</si>
  <si>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</si>
  <si>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</si>
  <si>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</si>
  <si>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</si>
  <si>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</si>
  <si>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</si>
  <si>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</si>
  <si>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</si>
  <si>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</si>
  <si>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</si>
  <si>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</si>
  <si>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</si>
  <si>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</si>
  <si>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</si>
  <si>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</si>
  <si>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</si>
  <si>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</si>
  <si>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</si>
  <si>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</si>
  <si>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</si>
  <si>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</si>
  <si>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</si>
  <si>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</si>
  <si>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</si>
  <si>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</si>
  <si>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</si>
  <si>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</si>
  <si>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</si>
  <si>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</si>
  <si>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</si>
  <si>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</si>
  <si>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</si>
  <si>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</si>
  <si>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</si>
  <si>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</si>
  <si>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</si>
  <si>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</si>
  <si>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</si>
  <si>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</si>
  <si>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</si>
  <si>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</si>
  <si>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</si>
  <si>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</si>
  <si>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</si>
  <si>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</si>
  <si>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</si>
  <si>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</si>
  <si>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</si>
  <si>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</si>
  <si>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</si>
  <si>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</si>
  <si>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</si>
  <si>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</si>
  <si>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</si>
  <si>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</si>
  <si>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</si>
  <si>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</si>
  <si>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</si>
  <si>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</si>
  <si>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</si>
  <si>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</si>
  <si>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</si>
  <si>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</si>
  <si>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</si>
  <si>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</si>
  <si>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</si>
  <si>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</si>
  <si>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</si>
  <si>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</si>
  <si>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</si>
  <si>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</si>
  <si>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</si>
  <si>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</si>
  <si>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</si>
  <si>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</si>
  <si>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</si>
  <si>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</si>
  <si>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</si>
  <si>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</si>
  <si>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</si>
  <si>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</si>
  <si>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</si>
  <si>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</si>
  <si>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</si>
  <si>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</si>
  <si>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</si>
  <si>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</si>
  <si>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</si>
  <si>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</si>
  <si>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</si>
  <si>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</si>
  <si>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</si>
  <si>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</si>
  <si>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</si>
  <si>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</si>
  <si>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</si>
  <si>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</si>
  <si>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</si>
  <si>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</si>
  <si>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</si>
  <si>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</si>
  <si>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</si>
  <si>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</si>
  <si>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</si>
  <si>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</si>
  <si>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</si>
  <si>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</si>
  <si>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</si>
  <si>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</si>
  <si>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</si>
  <si>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</si>
  <si>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</si>
  <si>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</si>
  <si>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</si>
  <si>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</si>
  <si>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</si>
  <si>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</si>
  <si>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</si>
  <si>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</si>
  <si>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</si>
  <si>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</si>
  <si>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</si>
  <si>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</si>
  <si>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</si>
  <si>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</si>
  <si>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</si>
  <si>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</si>
  <si>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</si>
  <si>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</si>
  <si>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</si>
  <si>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</si>
  <si>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</si>
  <si>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</si>
  <si>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</si>
  <si>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</si>
  <si>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</si>
  <si>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</si>
  <si>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</si>
  <si>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</si>
  <si>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</si>
  <si>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</si>
  <si>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</si>
  <si>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</si>
  <si>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</si>
  <si>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</si>
  <si>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</si>
  <si>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</si>
  <si>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</si>
  <si>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</si>
  <si>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</si>
  <si>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</si>
  <si>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</si>
  <si>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</si>
  <si>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</si>
  <si>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</si>
  <si>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</si>
  <si>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</si>
  <si>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</si>
  <si>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</si>
  <si>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</si>
  <si>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</si>
  <si>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</si>
  <si>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</si>
  <si>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</si>
  <si>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</si>
  <si>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</si>
  <si>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</si>
  <si>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</si>
  <si>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</si>
  <si>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</si>
  <si>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</si>
  <si>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</si>
  <si>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</si>
  <si>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</si>
  <si>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</si>
  <si>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</si>
  <si>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</si>
  <si>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</si>
  <si>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</si>
  <si>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</si>
  <si>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</si>
  <si>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</si>
  <si>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</si>
  <si>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</si>
  <si>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</si>
  <si>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</si>
  <si>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</si>
  <si>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</si>
  <si>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</si>
  <si>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</si>
  <si>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</si>
  <si>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</si>
  <si>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</si>
  <si>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</si>
  <si>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</si>
  <si>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</si>
  <si>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</si>
  <si>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</si>
  <si>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</si>
  <si>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</si>
  <si>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</si>
  <si>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</si>
  <si>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</si>
  <si>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</si>
  <si>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</si>
  <si>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</si>
  <si>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</si>
  <si>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</si>
  <si>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</si>
  <si>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</si>
  <si>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</si>
  <si>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</si>
  <si>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</si>
  <si>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</si>
  <si>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</si>
  <si>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</si>
  <si>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</si>
  <si>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</si>
  <si>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</si>
  <si>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</si>
  <si>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</si>
  <si>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</si>
  <si>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</si>
  <si>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</si>
  <si>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</si>
  <si>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</si>
  <si>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</si>
  <si>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</si>
  <si>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</si>
  <si>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</si>
  <si>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</si>
  <si>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</si>
  <si>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</si>
  <si>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</si>
  <si>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</si>
  <si>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</si>
  <si>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</si>
  <si>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</si>
  <si>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</si>
  <si>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</si>
  <si>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</si>
  <si>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</si>
  <si>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</si>
  <si>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</si>
  <si>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</si>
  <si>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</si>
  <si>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</si>
  <si>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</si>
  <si>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</si>
  <si>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</si>
  <si>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</si>
  <si>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</si>
  <si>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</si>
  <si>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</si>
  <si>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</si>
  <si>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</si>
  <si>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</si>
  <si>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</si>
  <si>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</si>
  <si>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</si>
  <si>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</si>
  <si>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</si>
  <si>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</si>
  <si>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</si>
  <si>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</si>
  <si>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</si>
  <si>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</si>
  <si>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</si>
  <si>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</si>
  <si>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</si>
  <si>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</si>
  <si>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</si>
  <si>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</si>
  <si>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</si>
  <si>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</si>
  <si>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</si>
  <si>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</si>
  <si>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</si>
  <si>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</si>
  <si>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</si>
  <si>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</si>
  <si>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</si>
  <si>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</si>
  <si>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</si>
  <si>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</si>
  <si>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</si>
  <si>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</si>
  <si>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</si>
  <si>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</si>
  <si>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</si>
  <si>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</si>
  <si>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</si>
  <si>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</si>
  <si>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</si>
  <si>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</si>
  <si>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</si>
  <si>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</si>
  <si>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</si>
  <si>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</si>
  <si>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</si>
  <si>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</si>
  <si>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</si>
  <si>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</si>
  <si>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</si>
  <si>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</si>
  <si>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</si>
  <si>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</si>
  <si>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</si>
  <si>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</si>
  <si>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</si>
  <si>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</si>
  <si>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</si>
  <si>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</si>
  <si>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</si>
  <si>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</si>
  <si>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</si>
  <si>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</si>
  <si>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</si>
  <si>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</si>
  <si>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</si>
  <si>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</si>
  <si>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</si>
  <si>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</si>
  <si>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</si>
  <si>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</si>
  <si>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</si>
  <si>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</si>
  <si>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</si>
  <si>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</si>
  <si>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</si>
  <si>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</si>
  <si>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</si>
  <si>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</si>
  <si>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</si>
  <si>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</si>
  <si>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</si>
  <si>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</si>
  <si>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</si>
  <si>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</si>
  <si>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</si>
  <si>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</si>
  <si>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</si>
  <si>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</si>
  <si>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</si>
  <si>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</si>
  <si>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</si>
  <si>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</si>
  <si>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</si>
  <si>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</si>
  <si>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</si>
  <si>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</si>
  <si>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</si>
  <si>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</si>
  <si>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</si>
  <si>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</si>
  <si>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</si>
  <si>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</si>
  <si>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</si>
  <si>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</si>
  <si>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</si>
  <si>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</si>
  <si>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</si>
  <si>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</si>
  <si>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</si>
  <si>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</si>
  <si>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</si>
  <si>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</si>
  <si>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</si>
  <si>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</si>
  <si>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</si>
  <si>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</si>
  <si>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</si>
  <si>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</si>
  <si>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</si>
  <si>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</si>
  <si>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</si>
  <si>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</si>
  <si>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</si>
  <si>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</si>
  <si>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</si>
  <si>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</si>
  <si>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</si>
  <si>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</si>
  <si>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</si>
  <si>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</si>
  <si>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</si>
  <si>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</si>
  <si>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</si>
  <si>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</si>
  <si>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</si>
  <si>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</si>
  <si>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</si>
  <si>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</si>
  <si>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</si>
  <si>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</si>
  <si>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</si>
  <si>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</si>
  <si>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</si>
  <si>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</si>
  <si>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</si>
  <si>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</si>
  <si>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</si>
  <si>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</si>
  <si>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</si>
  <si>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</si>
  <si>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</si>
  <si>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</si>
  <si>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</si>
  <si>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</si>
  <si>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</si>
  <si>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</si>
  <si>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</si>
  <si>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</si>
  <si>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</si>
  <si>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</si>
  <si>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</si>
  <si>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</si>
  <si>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</si>
  <si>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</si>
  <si>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</si>
  <si>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</si>
  <si>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</si>
  <si>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</si>
  <si>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</si>
  <si>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</si>
  <si>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</si>
  <si>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</si>
  <si>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</si>
  <si>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</si>
  <si>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</si>
  <si>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</si>
  <si>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</si>
  <si>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</si>
  <si>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</si>
  <si>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</si>
  <si>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</si>
  <si>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</si>
  <si>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</si>
  <si>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</si>
  <si>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</si>
  <si>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</si>
  <si>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</si>
  <si>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</si>
  <si>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</si>
  <si>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</si>
  <si>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</si>
  <si>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</si>
  <si>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</si>
  <si>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</si>
  <si>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</si>
  <si>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</si>
  <si>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</si>
  <si>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</si>
  <si>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</si>
  <si>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</si>
  <si>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</si>
  <si>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</si>
  <si>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</si>
  <si>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</si>
  <si>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</si>
  <si>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</si>
  <si>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</si>
  <si>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</si>
  <si>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</si>
  <si>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</si>
  <si>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</si>
  <si>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</si>
  <si>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</si>
  <si>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</si>
  <si>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</si>
  <si>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</si>
  <si>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</si>
  <si>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</si>
  <si>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</si>
  <si>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</si>
  <si>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</si>
  <si>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</si>
  <si>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</si>
  <si>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</si>
  <si>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</si>
  <si>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</si>
  <si>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</si>
  <si>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</si>
  <si>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</si>
  <si>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</si>
  <si>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</si>
  <si>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</si>
  <si>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</si>
  <si>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</si>
  <si>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</si>
  <si>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</si>
  <si>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</si>
  <si>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</si>
  <si>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</si>
  <si>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</si>
  <si>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</si>
  <si>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</si>
  <si>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</si>
  <si>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</si>
  <si>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</si>
  <si>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</si>
  <si>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</si>
  <si>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</si>
  <si>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</si>
  <si>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</si>
  <si>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</si>
  <si>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</si>
  <si>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</si>
  <si>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</si>
  <si>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</si>
  <si>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</si>
  <si>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</si>
  <si>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</si>
  <si>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</si>
  <si>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</si>
  <si>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</si>
  <si>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</si>
  <si>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</si>
  <si>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</si>
  <si>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</si>
  <si>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</si>
  <si>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</si>
  <si>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</si>
  <si>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</si>
  <si>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</si>
  <si>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</si>
  <si>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</si>
  <si>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</si>
  <si>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</si>
  <si>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</si>
  <si>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</si>
  <si>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</si>
  <si>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</si>
  <si>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</si>
  <si>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</si>
  <si>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</si>
  <si>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</si>
  <si>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</si>
  <si>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</si>
  <si>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</si>
  <si>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</si>
  <si>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</si>
  <si>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</si>
  <si>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</si>
  <si>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</si>
  <si>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</si>
  <si>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</si>
  <si>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</si>
  <si>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</si>
  <si>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</si>
  <si>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</si>
  <si>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</si>
  <si>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</si>
  <si>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</si>
  <si>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</si>
  <si>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</si>
  <si>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</si>
  <si>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</si>
  <si>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</si>
  <si>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</si>
  <si>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</si>
  <si>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</si>
  <si>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</si>
  <si>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</si>
  <si>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</si>
  <si>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</si>
  <si>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</si>
  <si>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</si>
  <si>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</si>
  <si>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</si>
  <si>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</si>
  <si>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</si>
  <si>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</si>
  <si>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</si>
  <si>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</si>
  <si>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</si>
  <si>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</si>
  <si>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</si>
  <si>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</si>
  <si>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</si>
  <si>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</si>
  <si>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</si>
  <si>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</si>
  <si>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</si>
  <si>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</si>
  <si>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</si>
  <si>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</si>
  <si>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</si>
  <si>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</si>
  <si>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</si>
  <si>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</si>
  <si>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</si>
  <si>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</si>
  <si>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</si>
  <si>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</si>
  <si>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</si>
  <si>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</si>
  <si>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</si>
  <si>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</si>
  <si>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</si>
  <si>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</si>
  <si>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</si>
  <si>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</si>
  <si>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</si>
  <si>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</si>
  <si>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</si>
  <si>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</si>
  <si>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</si>
  <si>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</si>
  <si>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</si>
  <si>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</si>
  <si>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</si>
  <si>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</si>
  <si>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</si>
  <si>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</si>
  <si>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</si>
  <si>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</si>
  <si>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</si>
  <si>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</si>
  <si>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</si>
  <si>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</si>
  <si>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</si>
  <si>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</si>
  <si>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</si>
  <si>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</si>
  <si>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</si>
  <si>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</si>
  <si>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</si>
  <si>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</si>
  <si>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</si>
  <si>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</si>
  <si>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</si>
  <si>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</si>
  <si>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</si>
  <si>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</si>
  <si>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</si>
  <si>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</si>
  <si>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</si>
  <si>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</si>
  <si>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</si>
  <si>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</si>
  <si>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</si>
  <si>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</si>
  <si>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</si>
  <si>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</si>
  <si>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</si>
  <si>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</si>
  <si>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</si>
  <si>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</si>
  <si>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</si>
  <si>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</si>
  <si>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</si>
  <si>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</si>
  <si>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</si>
  <si>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</si>
  <si>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</si>
  <si>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</si>
  <si>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</si>
  <si>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</si>
  <si>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</si>
  <si>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</si>
  <si>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</si>
  <si>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</si>
  <si>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</si>
  <si>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</si>
  <si>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</si>
  <si>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</si>
  <si>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</si>
  <si>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</si>
  <si>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</si>
  <si>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</si>
  <si>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</si>
  <si>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</si>
  <si>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</si>
  <si>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</si>
  <si>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</si>
  <si>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</si>
  <si>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</si>
  <si>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</si>
  <si>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</si>
  <si>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</si>
  <si>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</si>
  <si>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</si>
  <si>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</si>
  <si>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</si>
  <si>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</si>
  <si>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</si>
  <si>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</si>
  <si>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</si>
  <si>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</si>
  <si>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</si>
  <si>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</si>
  <si>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</si>
  <si>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</si>
  <si>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</si>
  <si>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</si>
  <si>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</si>
  <si>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</si>
  <si>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</si>
  <si>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</si>
  <si>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</si>
  <si>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</si>
  <si>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</si>
  <si>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</si>
  <si>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</si>
  <si>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</si>
  <si>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</si>
  <si>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</si>
  <si>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</si>
  <si>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</si>
  <si>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</si>
  <si>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</si>
  <si>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</si>
  <si>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</si>
  <si>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</si>
  <si>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</si>
  <si>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</si>
  <si>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</si>
  <si>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</si>
  <si>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</si>
  <si>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</si>
  <si>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</si>
  <si>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</si>
  <si>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</si>
  <si>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</si>
  <si>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</si>
  <si>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</si>
  <si>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</si>
  <si>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</si>
  <si>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</si>
  <si>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</si>
  <si>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</si>
  <si>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</si>
  <si>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</si>
  <si>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</si>
  <si>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</si>
  <si>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</si>
  <si>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</si>
  <si>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</si>
  <si>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</si>
  <si>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</si>
  <si>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</si>
  <si>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</si>
  <si>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</si>
  <si>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</si>
  <si>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</si>
  <si>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</si>
  <si>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</si>
  <si>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</si>
  <si>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</si>
  <si>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</si>
  <si>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</si>
  <si>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</si>
  <si>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</si>
  <si>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</si>
  <si>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</si>
  <si>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</si>
  <si>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</si>
  <si>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</si>
  <si>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</si>
  <si>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</si>
  <si>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</si>
  <si>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</si>
  <si>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</si>
  <si>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</si>
  <si>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</si>
  <si>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</si>
  <si>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</si>
  <si>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</si>
  <si>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</si>
  <si>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</si>
  <si>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</si>
  <si>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</si>
  <si>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</si>
  <si>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</si>
  <si>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</si>
  <si>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</si>
  <si>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</si>
  <si>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</si>
  <si>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</si>
  <si>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</si>
  <si>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</si>
  <si>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</si>
  <si>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</si>
  <si>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</si>
  <si>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</si>
  <si>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</si>
  <si>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</si>
  <si>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</si>
  <si>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</si>
  <si>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</si>
  <si>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</si>
  <si>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</si>
  <si>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</si>
  <si>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</si>
  <si>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</si>
  <si>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</si>
  <si>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</si>
  <si>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</si>
  <si>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</si>
  <si>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</si>
  <si>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</si>
  <si>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</si>
  <si>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</si>
  <si>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</si>
  <si>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</si>
  <si>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</si>
  <si>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</si>
  <si>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</si>
  <si>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</si>
  <si>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</si>
  <si>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</si>
  <si>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</si>
  <si>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</si>
  <si>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</si>
  <si>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</si>
  <si>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</si>
  <si>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</si>
  <si>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</si>
  <si>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</si>
  <si>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</si>
  <si>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</si>
  <si>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</si>
  <si>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</si>
  <si>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</si>
  <si>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</si>
  <si>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</si>
  <si>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</si>
  <si>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</si>
  <si>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</si>
  <si>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</si>
  <si>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</si>
  <si>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</si>
  <si>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</si>
  <si>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</si>
  <si>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</si>
  <si>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</si>
  <si>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</si>
  <si>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</si>
  <si>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</si>
  <si>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</si>
  <si>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</si>
  <si>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</si>
  <si>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</si>
  <si>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</si>
  <si>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</si>
  <si>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</si>
  <si>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</si>
  <si>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</si>
  <si>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</si>
  <si>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</si>
  <si>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</si>
  <si>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</si>
  <si>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</si>
  <si>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</si>
  <si>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</si>
  <si>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</si>
  <si>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</si>
  <si>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</si>
  <si>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</si>
  <si>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</si>
  <si>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</si>
  <si>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</si>
  <si>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</si>
  <si>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</si>
  <si>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</si>
  <si>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</si>
  <si>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</si>
  <si>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</si>
  <si>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</si>
  <si>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</si>
  <si>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</si>
  <si>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</si>
  <si>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</si>
  <si>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</si>
  <si>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</si>
  <si>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</si>
  <si>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</si>
  <si>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</si>
  <si>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</si>
  <si>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</si>
  <si>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</si>
  <si>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</si>
  <si>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</si>
  <si>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</si>
  <si>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</si>
  <si>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</si>
  <si>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</si>
  <si>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</si>
  <si>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</si>
  <si>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</si>
  <si>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</si>
  <si>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</si>
  <si>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</si>
  <si>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</si>
  <si>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</si>
  <si>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</si>
  <si>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</si>
  <si>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</si>
  <si>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</si>
  <si>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</si>
  <si>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</si>
  <si>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</si>
  <si>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</si>
  <si>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</si>
  <si>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</si>
  <si>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</si>
  <si>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</si>
  <si>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</si>
  <si>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</si>
  <si>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</si>
  <si>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</si>
  <si>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</si>
  <si>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</si>
  <si>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</si>
  <si>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</si>
  <si>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</si>
  <si>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</si>
  <si>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</si>
  <si>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</si>
  <si>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</si>
  <si>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</si>
  <si>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</si>
  <si>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</si>
  <si>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</si>
  <si>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</si>
  <si>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</si>
  <si>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</si>
  <si>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</si>
  <si>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</si>
  <si>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</si>
  <si>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</si>
  <si>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</si>
  <si>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</si>
  <si>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</si>
  <si>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</si>
  <si>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</si>
  <si>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</si>
  <si>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</si>
  <si>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</si>
  <si>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</si>
  <si>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</si>
  <si>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</si>
  <si>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</si>
  <si>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</si>
  <si>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</si>
  <si>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</si>
  <si>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</si>
  <si>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</si>
  <si>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</si>
  <si>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</si>
  <si>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</si>
  <si>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</si>
  <si>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</si>
  <si>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</si>
  <si>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</si>
  <si>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</si>
  <si>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</si>
  <si>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</si>
  <si>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</si>
  <si>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</si>
  <si>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</si>
  <si>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</si>
  <si>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</si>
  <si>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</si>
  <si>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</si>
  <si>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</si>
  <si>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</si>
  <si>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</si>
  <si>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</si>
  <si>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</si>
  <si>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</si>
  <si>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</si>
  <si>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</si>
  <si>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</si>
  <si>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</si>
  <si>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</si>
  <si>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</si>
  <si>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</si>
  <si>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</si>
  <si>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</si>
  <si>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</si>
  <si>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</si>
  <si>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</si>
  <si>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</si>
  <si>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</si>
  <si>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</si>
  <si>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</si>
  <si>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</si>
  <si>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</si>
  <si>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</si>
  <si>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</si>
  <si>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</si>
  <si>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</si>
  <si>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</si>
  <si>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</si>
  <si>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</si>
  <si>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</si>
  <si>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</si>
  <si>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</si>
  <si>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</si>
  <si>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</si>
  <si>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</si>
  <si>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</si>
  <si>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</si>
  <si>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</si>
  <si>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</si>
  <si>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</si>
  <si>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</si>
  <si>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</si>
  <si>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</si>
  <si>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</si>
  <si>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</si>
  <si>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</si>
  <si>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</si>
  <si>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</si>
  <si>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</si>
  <si>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</si>
  <si>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</si>
  <si>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</si>
  <si>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</si>
  <si>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</si>
  <si>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</si>
  <si>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</si>
  <si>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</si>
  <si>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</si>
  <si>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</si>
  <si>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</si>
  <si>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</si>
  <si>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</si>
  <si>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</si>
  <si>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</si>
  <si>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</si>
  <si>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</si>
  <si>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</si>
  <si>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</si>
  <si>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</si>
  <si>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</si>
  <si>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</si>
  <si>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</si>
  <si>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</si>
  <si>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</si>
  <si>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</si>
  <si>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</si>
  <si>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</si>
  <si>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</si>
  <si>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</si>
  <si>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</si>
  <si>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</si>
  <si>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</si>
  <si>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</si>
  <si>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</si>
  <si>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</si>
  <si>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</si>
  <si>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</si>
  <si>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</si>
  <si>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</si>
  <si>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</si>
  <si>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</si>
  <si>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</si>
  <si>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</si>
  <si>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</si>
  <si>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</si>
  <si>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</si>
  <si>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</si>
  <si>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</si>
  <si>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</si>
  <si>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</si>
  <si>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</si>
  <si>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</si>
  <si>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</si>
  <si>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</si>
  <si>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</si>
  <si>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</si>
  <si>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</si>
  <si>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</si>
  <si>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</si>
  <si>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</si>
  <si>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</si>
  <si>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</si>
  <si>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</si>
  <si>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</si>
  <si>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</si>
  <si>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</si>
  <si>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</si>
  <si>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</si>
  <si>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</si>
  <si>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</si>
  <si>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</si>
  <si>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</si>
  <si>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</si>
  <si>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</si>
  <si>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</si>
  <si>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</si>
  <si>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</si>
  <si>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</si>
  <si>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</si>
  <si>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</si>
  <si>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</si>
  <si>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</si>
  <si>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</si>
  <si>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</si>
  <si>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</si>
  <si>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</si>
  <si>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</si>
  <si>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</si>
  <si>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</si>
  <si>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</si>
  <si>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</si>
  <si>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</si>
  <si>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</si>
  <si>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</si>
  <si>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</si>
  <si>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</si>
  <si>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</si>
  <si>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</si>
  <si>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</si>
  <si>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</si>
  <si>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</si>
  <si>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</si>
  <si>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</si>
  <si>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</si>
  <si>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</si>
  <si>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</si>
  <si>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</si>
  <si>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</si>
  <si>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</si>
  <si>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</si>
  <si>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</si>
  <si>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</si>
  <si>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</si>
  <si>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</si>
  <si>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</si>
  <si>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</si>
  <si>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</si>
  <si>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</si>
  <si>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</si>
  <si>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</si>
  <si>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</si>
  <si>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</si>
  <si>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</si>
  <si>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</si>
  <si>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</si>
  <si>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</si>
  <si>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</si>
  <si>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</si>
  <si>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</si>
  <si>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</si>
  <si>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</si>
  <si>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</si>
  <si>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</si>
  <si>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</si>
  <si>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</si>
  <si>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</si>
  <si>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</si>
  <si>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</si>
  <si>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</si>
  <si>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</si>
  <si>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</si>
  <si>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</si>
  <si>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</si>
  <si>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</si>
  <si>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</si>
  <si>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</si>
  <si>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</si>
  <si>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</si>
  <si>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</si>
  <si>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</si>
  <si>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</si>
  <si>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</si>
  <si>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</si>
  <si>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</si>
  <si>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</si>
  <si>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</si>
  <si>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</si>
  <si>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</si>
  <si>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</si>
  <si>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</si>
  <si>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</si>
  <si>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</si>
  <si>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</si>
  <si>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</si>
  <si>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</si>
  <si>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</si>
  <si>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</si>
  <si>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</si>
  <si>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</si>
  <si>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</si>
  <si>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</si>
  <si>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</si>
  <si>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</si>
  <si>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</si>
  <si>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</si>
  <si>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</si>
  <si>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</si>
  <si>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</si>
  <si>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</si>
  <si>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</si>
  <si>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</si>
  <si>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</si>
  <si>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</si>
  <si>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</si>
  <si>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</si>
  <si>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</si>
  <si>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</si>
  <si>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</si>
  <si>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</si>
  <si>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</si>
  <si>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</si>
  <si>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</si>
  <si>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</si>
  <si>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</si>
  <si>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</si>
  <si>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</si>
  <si>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</si>
  <si>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</si>
  <si>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</si>
  <si>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</si>
  <si>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</si>
  <si>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</si>
  <si>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</si>
  <si>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</si>
  <si>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</si>
  <si>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</si>
  <si>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</si>
  <si>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</si>
  <si>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</si>
  <si>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</si>
  <si>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</si>
  <si>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</si>
  <si>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</si>
  <si>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</si>
  <si>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</si>
  <si>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</si>
  <si>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</si>
  <si>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</si>
  <si>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</si>
  <si>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</si>
  <si>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</si>
  <si>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</si>
  <si>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</si>
  <si>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</si>
  <si>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</si>
  <si>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</si>
  <si>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</si>
  <si>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</si>
  <si>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</si>
  <si>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</si>
  <si>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</si>
  <si>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</si>
  <si>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</si>
  <si>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</si>
  <si>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</si>
  <si>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</si>
  <si>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</si>
  <si>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</si>
  <si>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</si>
  <si>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</si>
  <si>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</si>
  <si>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</si>
  <si>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</si>
  <si>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</si>
  <si>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</si>
  <si>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</si>
  <si>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</si>
  <si>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</si>
  <si>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</si>
  <si>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</si>
  <si>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</si>
  <si>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</si>
  <si>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</si>
  <si>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</si>
  <si>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</si>
  <si>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</si>
  <si>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</si>
  <si>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</si>
  <si>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</si>
  <si>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</si>
  <si>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</si>
  <si>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</si>
  <si>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</si>
  <si>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</si>
  <si>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</si>
  <si>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</si>
  <si>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</si>
  <si>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</si>
  <si>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</si>
  <si>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</si>
  <si>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</si>
  <si>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</si>
  <si>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</si>
  <si>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</si>
  <si>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</si>
  <si>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</si>
  <si>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</si>
  <si>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</si>
  <si>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</si>
  <si>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</si>
  <si>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</si>
  <si>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</si>
  <si>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</si>
  <si>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</si>
  <si>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</si>
  <si>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</si>
  <si>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</si>
  <si>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</si>
  <si>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</si>
  <si>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</si>
  <si>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</si>
  <si>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</si>
  <si>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</si>
  <si>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</si>
  <si>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</si>
  <si>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</si>
  <si>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</si>
  <si>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</si>
  <si>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</si>
  <si>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</si>
  <si>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</si>
  <si>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</si>
  <si>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</si>
  <si>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</si>
  <si>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</si>
  <si>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</si>
  <si>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</si>
  <si>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</si>
  <si>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</si>
  <si>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</si>
  <si>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</si>
  <si>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</si>
  <si>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</si>
  <si>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</si>
  <si>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</si>
  <si>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</si>
  <si>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</si>
  <si>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</si>
  <si>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</si>
  <si>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</si>
  <si>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</si>
  <si>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</si>
  <si>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</si>
  <si>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</si>
  <si>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</si>
  <si>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</si>
  <si>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</si>
  <si>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</si>
  <si>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</si>
  <si>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</si>
  <si>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</si>
  <si>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</si>
  <si>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</si>
  <si>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</si>
  <si>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</si>
  <si>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</si>
  <si>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</si>
  <si>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</si>
  <si>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</si>
  <si>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</si>
  <si>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</si>
  <si>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</si>
  <si>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</si>
  <si>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</si>
  <si>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</si>
  <si>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</si>
  <si>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</si>
  <si>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</si>
  <si>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</si>
  <si>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</si>
  <si>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</si>
  <si>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</si>
  <si>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</si>
  <si>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</si>
  <si>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</si>
  <si>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</si>
  <si>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</si>
  <si>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</si>
  <si>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</si>
  <si>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</si>
  <si>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</si>
  <si>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</si>
  <si>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</si>
  <si>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</si>
  <si>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</si>
  <si>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</si>
  <si>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</si>
  <si>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</si>
  <si>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</si>
  <si>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</si>
  <si>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</si>
  <si>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</si>
  <si>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</si>
  <si>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</si>
  <si>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</si>
  <si>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</si>
  <si>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</si>
  <si>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</si>
  <si>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</si>
  <si>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</si>
  <si>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</si>
  <si>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</si>
  <si>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</si>
  <si>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</si>
  <si>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</si>
  <si>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</si>
  <si>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</si>
  <si>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</si>
  <si>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</si>
  <si>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</si>
  <si>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</si>
  <si>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</si>
  <si>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</si>
  <si>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</si>
  <si>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</si>
  <si>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</si>
  <si>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</si>
  <si>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</si>
  <si>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</si>
  <si>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</si>
  <si>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</si>
  <si>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</si>
  <si>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</si>
  <si>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</si>
  <si>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</si>
  <si>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</si>
  <si>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</si>
  <si>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</si>
  <si>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</si>
  <si>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</si>
  <si>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</si>
  <si>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</si>
  <si>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</si>
  <si>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</si>
  <si>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</si>
  <si>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</si>
  <si>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</si>
  <si>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</si>
  <si>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</si>
  <si>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</si>
  <si>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</si>
  <si>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</si>
  <si>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</si>
  <si>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</si>
  <si>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</si>
  <si>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</si>
  <si>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</si>
  <si>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</si>
  <si>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</si>
  <si>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</si>
  <si>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</si>
  <si>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</si>
  <si>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</si>
  <si>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</si>
  <si>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</si>
  <si>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</si>
  <si>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</si>
  <si>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</si>
  <si>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</si>
  <si>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</si>
  <si>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</si>
  <si>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</si>
  <si>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</si>
  <si>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</si>
  <si>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</si>
  <si>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</si>
  <si>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</si>
  <si>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</si>
  <si>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</si>
  <si>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</si>
  <si>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</si>
  <si>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</si>
  <si>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</si>
  <si>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</si>
  <si>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</si>
  <si>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</si>
  <si>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</si>
  <si>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</si>
  <si>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</si>
  <si>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</si>
  <si>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</si>
  <si>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</si>
  <si>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</si>
  <si>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</si>
  <si>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</si>
  <si>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</si>
  <si>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</si>
  <si>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</si>
  <si>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</si>
  <si>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</si>
  <si>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</si>
  <si>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</si>
  <si>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</si>
  <si>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</si>
  <si>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</si>
  <si>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</si>
  <si>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</si>
  <si>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</si>
  <si>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</si>
  <si>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</si>
  <si>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</si>
  <si>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</si>
  <si>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</si>
  <si>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</si>
  <si>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</si>
  <si>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</si>
  <si>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</si>
  <si>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</si>
  <si>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</si>
  <si>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</si>
  <si>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</si>
  <si>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</si>
  <si>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</si>
  <si>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</si>
  <si>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</si>
  <si>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</si>
  <si>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</si>
  <si>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</si>
  <si>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</si>
  <si>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</si>
  <si>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</si>
  <si>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</si>
  <si>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</si>
  <si>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</si>
  <si>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</si>
  <si>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</si>
  <si>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</si>
  <si>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</si>
  <si>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</si>
  <si>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</si>
  <si>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</si>
  <si>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</si>
  <si>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</si>
  <si>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</si>
  <si>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</si>
  <si>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</si>
  <si>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</si>
  <si>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</si>
  <si>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</si>
  <si>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</si>
  <si>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</si>
  <si>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</si>
  <si>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</si>
  <si>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</si>
  <si>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</si>
  <si>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</si>
  <si>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</si>
  <si>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</si>
  <si>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</si>
  <si>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</si>
  <si>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</si>
  <si>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</si>
  <si>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</si>
  <si>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</si>
  <si>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</si>
  <si>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</si>
  <si>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</si>
  <si>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</si>
  <si>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</si>
  <si>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</si>
  <si>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</si>
  <si>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</si>
  <si>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</si>
  <si>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</si>
  <si>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</si>
  <si>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</si>
  <si>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</si>
  <si>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</si>
  <si>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</si>
  <si>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</si>
  <si>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</si>
  <si>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</si>
  <si>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</si>
  <si>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</si>
  <si>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</si>
  <si>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</si>
  <si>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</si>
  <si>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</si>
  <si>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</si>
  <si>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</si>
  <si>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</si>
  <si>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</si>
  <si>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</si>
  <si>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</si>
  <si>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</si>
  <si>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</si>
  <si>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</si>
  <si>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</si>
  <si>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</si>
  <si>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</si>
  <si>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</si>
  <si>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</si>
  <si>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</si>
  <si>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</si>
  <si>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</si>
  <si>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</si>
  <si>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</si>
  <si>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</si>
  <si>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</si>
  <si>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</si>
  <si>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</si>
  <si>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</si>
  <si>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</si>
  <si>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</si>
  <si>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</si>
  <si>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</si>
  <si>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</si>
  <si>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</si>
  <si>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</si>
  <si>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</si>
  <si>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</si>
  <si>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</si>
  <si>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</si>
  <si>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</si>
  <si>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</si>
  <si>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</si>
  <si>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</si>
  <si>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</si>
  <si>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</si>
  <si>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</si>
  <si>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</si>
  <si>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</si>
  <si>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</si>
  <si>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</si>
  <si>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</si>
  <si>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</si>
  <si>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</si>
  <si>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</si>
  <si>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</si>
  <si>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</si>
  <si>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</si>
  <si>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</si>
  <si>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</si>
  <si>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</si>
  <si>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</si>
  <si>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</si>
  <si>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</si>
  <si>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</si>
  <si>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</si>
  <si>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</si>
  <si>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</si>
  <si>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</si>
  <si>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</si>
  <si>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</si>
  <si>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</si>
  <si>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</si>
  <si>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</si>
  <si>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</si>
  <si>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</si>
  <si>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</si>
  <si>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</si>
  <si>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</si>
  <si>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</si>
  <si>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</si>
  <si>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</si>
  <si>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</si>
  <si>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</si>
  <si>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</si>
  <si>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</si>
  <si>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</si>
  <si>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</si>
  <si>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</si>
  <si>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</si>
  <si>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</si>
  <si>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</si>
  <si>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</si>
  <si>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</si>
  <si>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</si>
  <si>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</si>
  <si>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</si>
  <si>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</si>
  <si>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</si>
  <si>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</si>
  <si>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</si>
  <si>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</si>
  <si>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</si>
  <si>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</si>
  <si>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</si>
  <si>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</si>
  <si>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</si>
  <si>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</si>
  <si>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</si>
  <si>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</si>
  <si>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</si>
  <si>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</si>
  <si>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</si>
  <si>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</si>
  <si>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</si>
  <si>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</si>
  <si>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</si>
  <si>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</si>
  <si>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</si>
  <si>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</si>
  <si>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</si>
  <si>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</si>
  <si>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</si>
  <si>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</si>
  <si>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</si>
  <si>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</si>
  <si>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</si>
  <si>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</si>
  <si>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</si>
  <si>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</si>
  <si>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</si>
  <si>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</si>
  <si>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</si>
  <si>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</si>
  <si>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</si>
  <si>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</si>
  <si>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</si>
  <si>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</si>
  <si>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</si>
  <si>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</si>
  <si>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</si>
  <si>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</si>
  <si>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</si>
  <si>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</si>
  <si>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</si>
  <si>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</si>
  <si>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</si>
  <si>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</si>
  <si>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</si>
  <si>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</si>
  <si>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</si>
  <si>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</si>
  <si>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</si>
  <si>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</si>
  <si>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</si>
  <si>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</si>
  <si>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</si>
  <si>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</si>
  <si>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</si>
  <si>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</si>
  <si>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</si>
  <si>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</si>
  <si>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</si>
  <si>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</si>
  <si>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</si>
  <si>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</si>
  <si>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</si>
  <si>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</si>
  <si>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</si>
  <si>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</si>
  <si>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</si>
  <si>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</si>
  <si>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</si>
  <si>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</si>
  <si>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</si>
  <si>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</si>
  <si>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</si>
  <si>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</si>
  <si>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</si>
  <si>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</si>
  <si>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</si>
  <si>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</si>
  <si>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</si>
  <si>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</si>
  <si>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</si>
  <si>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</si>
  <si>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</si>
  <si>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</si>
  <si>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</si>
  <si>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</si>
  <si>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</si>
  <si>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</si>
  <si>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</si>
  <si>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</si>
  <si>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</si>
  <si>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</si>
  <si>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</si>
  <si>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</si>
  <si>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</si>
  <si>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</si>
  <si>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</si>
  <si>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</si>
  <si>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</si>
  <si>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</si>
  <si>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</si>
  <si>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</si>
  <si>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</si>
  <si>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</si>
  <si>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</si>
  <si>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</si>
  <si>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</si>
  <si>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</si>
  <si>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</si>
  <si>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</si>
  <si>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</si>
  <si>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</si>
  <si>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</si>
  <si>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</si>
  <si>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</si>
  <si>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</si>
  <si>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</si>
  <si>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</si>
  <si>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</si>
  <si>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</si>
  <si>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</si>
  <si>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</si>
  <si>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</si>
  <si>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</si>
  <si>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</si>
  <si>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</si>
  <si>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</si>
  <si>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</si>
  <si>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</si>
  <si>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</si>
  <si>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</si>
  <si>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</si>
  <si>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</si>
  <si>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</si>
  <si>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</si>
  <si>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</si>
  <si>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</si>
  <si>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</si>
  <si>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</si>
  <si>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</si>
  <si>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</si>
  <si>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</si>
  <si>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</si>
  <si>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</si>
  <si>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</si>
  <si>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</si>
  <si>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</si>
  <si>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</si>
  <si>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</si>
  <si>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</si>
  <si>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</si>
  <si>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</si>
  <si>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</si>
  <si>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</si>
  <si>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</si>
  <si>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</si>
  <si>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</si>
  <si>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</si>
  <si>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</si>
  <si>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</si>
  <si>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</si>
  <si>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</si>
  <si>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</si>
  <si>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</si>
  <si>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</si>
  <si>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</si>
  <si>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</si>
  <si>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</si>
  <si>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</si>
  <si>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</si>
  <si>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</si>
  <si>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</si>
  <si>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</si>
  <si>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</si>
  <si>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</si>
  <si>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</si>
  <si>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</si>
  <si>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</si>
  <si>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</si>
  <si>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</si>
  <si>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</si>
  <si>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</si>
  <si>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</si>
  <si>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</si>
  <si>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</si>
  <si>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</si>
  <si>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</si>
  <si>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</si>
  <si>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</si>
  <si>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</si>
  <si>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</si>
  <si>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</si>
  <si>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</si>
  <si>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</si>
  <si>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</si>
  <si>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</si>
  <si>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</si>
  <si>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</si>
  <si>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</si>
  <si>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</si>
  <si>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</si>
  <si>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</si>
  <si>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</si>
  <si>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</si>
  <si>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</si>
  <si>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</si>
  <si>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</si>
  <si>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</si>
  <si>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</si>
  <si>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</si>
  <si>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</si>
  <si>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</si>
  <si>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</si>
  <si>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</si>
  <si>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</si>
  <si>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</si>
  <si>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</si>
  <si>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</si>
  <si>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</si>
  <si>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</si>
  <si>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</si>
  <si>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</si>
  <si>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</si>
  <si>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</si>
  <si>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</si>
  <si>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</si>
  <si>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</si>
  <si>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</si>
  <si>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</si>
  <si>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</si>
  <si>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</si>
  <si>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</si>
  <si>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</si>
  <si>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</si>
  <si>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</si>
  <si>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</si>
  <si>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</si>
  <si>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</si>
  <si>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</si>
  <si>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</si>
  <si>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</si>
  <si>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</si>
  <si>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</si>
  <si>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</si>
  <si>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</si>
  <si>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</si>
  <si>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</si>
  <si>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</si>
  <si>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</si>
  <si>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</si>
  <si>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</si>
  <si>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</si>
  <si>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</si>
  <si>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</si>
  <si>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</si>
  <si>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</si>
  <si>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</si>
  <si>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</si>
  <si>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</si>
  <si>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</si>
  <si>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</si>
  <si>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</si>
  <si>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</si>
  <si>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</si>
  <si>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</si>
  <si>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</si>
  <si>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</si>
  <si>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</si>
  <si>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</si>
  <si>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</si>
  <si>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</si>
  <si>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</si>
  <si>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</si>
  <si>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</si>
  <si>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</si>
  <si>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</si>
  <si>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</si>
  <si>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</si>
  <si>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</si>
  <si>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</si>
  <si>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</si>
  <si>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</si>
  <si>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</si>
  <si>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</si>
  <si>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</si>
  <si>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</si>
  <si>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</si>
  <si>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</si>
  <si>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</si>
  <si>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</si>
  <si>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</si>
  <si>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</si>
  <si>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</si>
  <si>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</si>
  <si>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</si>
  <si>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</si>
  <si>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</si>
  <si>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</si>
  <si>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</si>
  <si>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</si>
  <si>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</si>
  <si>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</si>
  <si>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</si>
  <si>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</si>
  <si>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</si>
  <si>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</si>
  <si>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</si>
  <si>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</si>
  <si>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</si>
  <si>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</si>
  <si>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</si>
  <si>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</si>
  <si>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</si>
  <si>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</si>
  <si>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</si>
  <si>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</si>
  <si>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</si>
  <si>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</si>
  <si>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</si>
  <si>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</si>
  <si>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</si>
  <si>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</si>
  <si>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</si>
  <si>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</si>
  <si>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</si>
  <si>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</si>
  <si>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</si>
  <si>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</si>
  <si>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</si>
  <si>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</si>
  <si>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</si>
  <si>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</si>
  <si>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</si>
  <si>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</si>
  <si>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</si>
  <si>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</si>
  <si>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</si>
  <si>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</si>
  <si>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</si>
  <si>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</si>
  <si>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</si>
  <si>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</si>
  <si>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</si>
  <si>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</si>
  <si>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</si>
  <si>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</si>
  <si>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</si>
  <si>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</si>
  <si>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</si>
  <si>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</si>
  <si>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</si>
  <si>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</si>
  <si>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</si>
  <si>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</si>
  <si>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</si>
  <si>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</si>
  <si>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</si>
  <si>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</si>
  <si>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</si>
  <si>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</si>
  <si>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</si>
  <si>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</si>
  <si>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</si>
  <si>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</si>
  <si>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</si>
  <si>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</si>
  <si>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</si>
  <si>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</si>
  <si>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</si>
  <si>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</si>
  <si>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</si>
  <si>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</si>
  <si>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</si>
  <si>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</si>
  <si>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</si>
  <si>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</si>
  <si>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</si>
  <si>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</si>
  <si>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</si>
  <si>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</si>
  <si>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</si>
  <si>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</si>
  <si>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</si>
  <si>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</si>
  <si>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</si>
  <si>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</si>
  <si>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</si>
  <si>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</si>
  <si>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</si>
  <si>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</si>
  <si>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</si>
  <si>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</si>
  <si>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</si>
  <si>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</si>
  <si>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</si>
  <si>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</si>
  <si>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</si>
  <si>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</si>
  <si>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</si>
  <si>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</si>
  <si>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</si>
  <si>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</si>
  <si>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</si>
  <si>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</si>
  <si>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</si>
  <si>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</si>
  <si>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</si>
  <si>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</si>
  <si>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</si>
  <si>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</si>
  <si>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</si>
  <si>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</si>
  <si>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</si>
  <si>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</si>
  <si>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</si>
  <si>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</si>
  <si>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</si>
  <si>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</si>
  <si>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</si>
  <si>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</si>
  <si>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</si>
  <si>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</si>
  <si>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</si>
  <si>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</si>
  <si>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</si>
  <si>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</si>
  <si>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</si>
  <si>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</si>
  <si>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</si>
  <si>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</si>
  <si>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</si>
  <si>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</si>
  <si>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</si>
  <si>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</si>
  <si>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</si>
  <si>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</si>
  <si>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</si>
  <si>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</si>
  <si>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</si>
  <si>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</si>
  <si>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</si>
  <si>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</si>
  <si>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</si>
  <si>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</si>
  <si>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</si>
  <si>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</si>
  <si>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</si>
  <si>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</si>
  <si>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</si>
  <si>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</si>
  <si>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</si>
  <si>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</si>
  <si>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</si>
  <si>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</si>
  <si>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</si>
  <si>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</si>
  <si>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</si>
  <si>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</si>
  <si>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</si>
  <si>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</si>
  <si>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</si>
  <si>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</si>
  <si>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</si>
  <si>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</si>
  <si>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</si>
  <si>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</si>
  <si>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</si>
  <si>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</si>
  <si>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</si>
  <si>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</si>
  <si>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</si>
  <si>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</si>
  <si>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</si>
  <si>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</si>
  <si>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</si>
  <si>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</si>
  <si>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</si>
  <si>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</si>
  <si>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</si>
  <si>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</si>
  <si>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</si>
  <si>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</si>
  <si>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</si>
  <si>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</si>
  <si>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</si>
  <si>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</si>
  <si>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</si>
  <si>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</si>
  <si>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</si>
  <si>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</si>
  <si>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</si>
  <si>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</si>
  <si>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</si>
  <si>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</si>
  <si>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</si>
  <si>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</si>
  <si>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</si>
  <si>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</si>
  <si>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</si>
  <si>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</si>
  <si>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</si>
  <si>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</si>
  <si>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</si>
  <si>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</si>
  <si>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</si>
  <si>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</si>
  <si>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</si>
  <si>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</si>
  <si>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</si>
  <si>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</si>
  <si>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</si>
  <si>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</si>
  <si>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</si>
  <si>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</si>
  <si>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</si>
  <si>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</si>
  <si>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</si>
  <si>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</si>
  <si>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</si>
  <si>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</si>
  <si>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</si>
  <si>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</si>
  <si>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</si>
  <si>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</si>
  <si>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</si>
  <si>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</si>
  <si>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</si>
  <si>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</si>
  <si>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</si>
  <si>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</si>
  <si>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</si>
  <si>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</si>
  <si>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</si>
  <si>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</si>
  <si>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</si>
  <si>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</si>
  <si>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</si>
  <si>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</si>
  <si>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</si>
  <si>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</si>
  <si>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</si>
  <si>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</si>
  <si>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</si>
  <si>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</si>
  <si>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</si>
  <si>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</si>
  <si>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</si>
  <si>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</si>
  <si>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</si>
  <si>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</si>
  <si>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</si>
  <si>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</si>
  <si>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</si>
  <si>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</si>
  <si>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</si>
  <si>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</si>
  <si>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</si>
  <si>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</si>
  <si>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</si>
  <si>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</si>
  <si>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</si>
  <si>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</si>
  <si>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</si>
  <si>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</si>
  <si>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</si>
  <si>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</si>
  <si>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</si>
  <si>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</si>
  <si>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</si>
  <si>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</si>
  <si>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</si>
  <si>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</si>
  <si>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</si>
  <si>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</si>
  <si>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</si>
  <si>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</si>
  <si>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</si>
  <si>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</si>
  <si>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</si>
  <si>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</si>
  <si>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</si>
  <si>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</si>
  <si>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</si>
  <si>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</si>
  <si>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</si>
  <si>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</si>
  <si>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</si>
  <si>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</si>
  <si>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</si>
  <si>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</si>
  <si>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</si>
  <si>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</si>
  <si>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</si>
  <si>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</si>
  <si>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</si>
  <si>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</si>
  <si>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</si>
  <si>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</si>
  <si>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</si>
  <si>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</si>
  <si>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</si>
  <si>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</si>
  <si>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</si>
  <si>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</si>
  <si>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</si>
  <si>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</si>
  <si>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</si>
  <si>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</si>
  <si>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</si>
  <si>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</si>
  <si>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</si>
  <si>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</si>
  <si>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</si>
  <si>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</si>
  <si>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</si>
  <si>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</si>
  <si>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</si>
  <si>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</si>
  <si>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</si>
  <si>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</si>
  <si>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</si>
  <si>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</si>
  <si>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</si>
  <si>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</si>
  <si>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</si>
  <si>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</si>
  <si>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</si>
  <si>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</si>
  <si>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</si>
  <si>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</si>
  <si>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</si>
  <si>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</si>
  <si>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</si>
  <si>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</si>
  <si>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</si>
  <si>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</si>
  <si>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</si>
  <si>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</si>
  <si>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</si>
  <si>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</si>
  <si>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</si>
  <si>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</si>
  <si>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</si>
  <si>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</si>
  <si>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</si>
  <si>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</si>
  <si>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</si>
  <si>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</si>
  <si>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</si>
  <si>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</si>
  <si>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</si>
  <si>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</si>
  <si>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</si>
  <si>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</si>
  <si>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</si>
  <si>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</si>
  <si>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</si>
  <si>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</si>
  <si>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</si>
  <si>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</si>
  <si>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</si>
  <si>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</si>
  <si>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</si>
  <si>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</si>
  <si>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</si>
  <si>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</si>
  <si>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</si>
  <si>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</si>
  <si>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</si>
  <si>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</si>
  <si>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</si>
  <si>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</si>
  <si>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</si>
  <si>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</si>
  <si>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</si>
  <si>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</si>
  <si>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</si>
  <si>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</si>
  <si>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</si>
  <si>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</si>
  <si>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</si>
  <si>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</si>
  <si>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</si>
  <si>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</si>
  <si>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</si>
  <si>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</si>
  <si>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</si>
  <si>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</si>
  <si>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</si>
  <si>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</si>
  <si>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</si>
  <si>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</si>
  <si>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</si>
  <si>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</si>
  <si>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</si>
  <si>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</si>
  <si>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</si>
  <si>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</si>
  <si>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</si>
  <si>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</si>
  <si>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</si>
  <si>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</si>
  <si>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</si>
  <si>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</si>
  <si>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</si>
  <si>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</si>
  <si>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</si>
  <si>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</si>
  <si>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</si>
  <si>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</si>
  <si>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</si>
  <si>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</si>
  <si>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</si>
  <si>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</si>
  <si>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</si>
  <si>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</si>
  <si>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</si>
  <si>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</si>
  <si>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</si>
  <si>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</si>
  <si>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</si>
  <si>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</si>
  <si>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</si>
  <si>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</si>
  <si>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</si>
  <si>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</si>
  <si>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</si>
  <si>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</si>
  <si>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</si>
  <si>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</si>
  <si>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</si>
  <si>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</si>
  <si>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</si>
  <si>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</si>
  <si>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</si>
  <si>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</si>
  <si>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</si>
  <si>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</si>
  <si>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</si>
  <si>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</si>
  <si>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</si>
  <si>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</si>
  <si>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</si>
  <si>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</si>
  <si>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</si>
  <si>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</si>
  <si>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</si>
  <si>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</si>
  <si>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</si>
  <si>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</si>
  <si>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</si>
  <si>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</si>
  <si>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</si>
  <si>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</si>
  <si>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</si>
  <si>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</si>
  <si>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</si>
  <si>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</si>
  <si>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</si>
  <si>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</si>
  <si>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</si>
  <si>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</si>
  <si>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</si>
  <si>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</si>
  <si>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</si>
  <si>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</si>
  <si>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</si>
  <si>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</si>
  <si>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</si>
  <si>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</si>
  <si>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</si>
  <si>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</si>
  <si>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</si>
  <si>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</si>
  <si>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</si>
  <si>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</si>
  <si>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</si>
  <si>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</si>
  <si>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</si>
  <si>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</si>
  <si>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</si>
  <si>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</si>
  <si>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</si>
  <si>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</si>
  <si>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</si>
  <si>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</si>
  <si>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</si>
  <si>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</si>
  <si>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</si>
  <si>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</si>
  <si>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</si>
  <si>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</si>
  <si>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</si>
  <si>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</si>
  <si>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</si>
  <si>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</si>
  <si>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</si>
  <si>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</si>
  <si>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</si>
  <si>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</si>
  <si>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</si>
  <si>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</si>
  <si>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</si>
  <si>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</si>
  <si>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</si>
  <si>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</si>
  <si>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</si>
  <si>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</si>
  <si>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</si>
  <si>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</si>
  <si>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</si>
  <si>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</si>
  <si>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</si>
  <si>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</si>
  <si>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</si>
  <si>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</si>
  <si>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</si>
  <si>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</si>
  <si>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</si>
  <si>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</si>
  <si>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</si>
  <si>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</si>
  <si>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</si>
  <si>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</si>
  <si>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</si>
  <si>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</si>
  <si>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</si>
  <si>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</si>
  <si>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</si>
  <si>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</si>
  <si>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</si>
  <si>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</si>
  <si>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</si>
  <si>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</si>
  <si>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</si>
  <si>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</si>
  <si>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</si>
  <si>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</si>
  <si>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</si>
  <si>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</si>
  <si>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</si>
  <si>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</si>
  <si>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</si>
  <si>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</si>
  <si>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</si>
  <si>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</si>
  <si>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</si>
  <si>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</si>
  <si>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</si>
  <si>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</si>
  <si>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</si>
  <si>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</si>
  <si>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</si>
  <si>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</si>
  <si>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</si>
  <si>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</si>
  <si>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</si>
  <si>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</si>
  <si>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</si>
  <si>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</si>
  <si>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</si>
  <si>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</si>
  <si>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</si>
  <si>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</si>
  <si>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</si>
  <si>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</si>
  <si>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</si>
  <si>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</si>
  <si>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</si>
  <si>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</si>
  <si>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</si>
  <si>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</si>
  <si>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</si>
  <si>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</si>
  <si>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</si>
  <si>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</si>
  <si>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</si>
  <si>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</si>
  <si>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</si>
  <si>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</si>
  <si>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</si>
  <si>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</si>
  <si>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</si>
  <si>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</si>
  <si>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</si>
  <si>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</si>
  <si>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</si>
  <si>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</si>
  <si>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</si>
  <si>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</si>
  <si>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</si>
  <si>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</si>
  <si>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</si>
  <si>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</si>
  <si>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</si>
  <si>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</si>
  <si>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</si>
  <si>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</si>
  <si>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</si>
  <si>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</si>
  <si>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</si>
  <si>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</si>
  <si>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</si>
  <si>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</si>
  <si>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</si>
  <si>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</si>
  <si>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</si>
  <si>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</si>
  <si>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</si>
  <si>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</si>
  <si>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</si>
  <si>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</si>
  <si>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</si>
  <si>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</si>
  <si>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</si>
  <si>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</si>
  <si>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</si>
  <si>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</si>
  <si>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</si>
  <si>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</si>
  <si>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</si>
  <si>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</si>
  <si>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</si>
  <si>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</si>
  <si>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</si>
  <si>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</si>
  <si>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</si>
  <si>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</si>
  <si>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</si>
  <si>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</si>
  <si>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</si>
  <si>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</si>
  <si>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</si>
  <si>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</si>
  <si>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</si>
  <si>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</si>
  <si>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</si>
  <si>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</si>
  <si>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</si>
  <si>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</si>
  <si>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</si>
  <si>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</si>
  <si>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</si>
  <si>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</si>
  <si>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</si>
  <si>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</si>
  <si>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</si>
  <si>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</si>
  <si>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</si>
  <si>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</si>
  <si>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</si>
  <si>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</si>
  <si>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</si>
  <si>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</si>
  <si>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</si>
  <si>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</si>
  <si>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</si>
  <si>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</si>
  <si>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</si>
  <si>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</si>
  <si>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</si>
  <si>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</si>
  <si>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</si>
  <si>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</si>
  <si>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</si>
  <si>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</si>
  <si>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</si>
  <si>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</si>
  <si>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</si>
  <si>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</si>
  <si>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</si>
  <si>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</si>
  <si>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</si>
  <si>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</si>
  <si>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</si>
  <si>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</si>
  <si>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</si>
  <si>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</si>
  <si>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</si>
  <si>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</si>
  <si>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</si>
  <si>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</si>
  <si>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</si>
  <si>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</si>
  <si>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</si>
  <si>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</si>
  <si>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</si>
  <si>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</si>
  <si>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</si>
  <si>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</si>
  <si>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</si>
  <si>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</si>
  <si>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</si>
  <si>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</si>
  <si>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</si>
  <si>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</si>
  <si>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</si>
  <si>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</si>
  <si>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</si>
  <si>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</si>
  <si>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</si>
  <si>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</si>
  <si>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</si>
  <si>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</si>
  <si>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</si>
  <si>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</si>
  <si>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</si>
  <si>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</si>
  <si>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</si>
  <si>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</si>
  <si>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</si>
  <si>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</si>
  <si>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</si>
  <si>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</si>
  <si>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</si>
  <si>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</si>
  <si>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</si>
  <si>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</si>
  <si>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</si>
  <si>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</si>
  <si>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</si>
  <si>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</si>
  <si>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</si>
  <si>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</si>
  <si>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</si>
  <si>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</si>
  <si>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</si>
  <si>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</si>
  <si>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</si>
  <si>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</si>
  <si>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</si>
  <si>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</si>
  <si>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</si>
  <si>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</si>
  <si>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</si>
  <si>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</si>
  <si>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</si>
  <si>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</si>
  <si>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</si>
  <si>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</si>
  <si>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</si>
  <si>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</si>
  <si>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</si>
  <si>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</si>
  <si>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</si>
  <si>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</si>
  <si>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</si>
  <si>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</si>
  <si>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</si>
  <si>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</si>
  <si>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</si>
  <si>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</si>
  <si>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</si>
  <si>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</si>
  <si>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</si>
  <si>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</si>
  <si>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</si>
  <si>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</si>
  <si>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</si>
  <si>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</si>
  <si>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</si>
  <si>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</si>
  <si>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</si>
  <si>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</si>
  <si>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</si>
  <si>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</si>
  <si>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</si>
  <si>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</si>
  <si>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</si>
  <si>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</si>
  <si>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</si>
  <si>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</si>
  <si>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</si>
  <si>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</si>
  <si>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</si>
  <si>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</si>
  <si>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</si>
  <si>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</si>
  <si>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</si>
  <si>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</si>
  <si>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</si>
  <si>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</si>
  <si>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</si>
  <si>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</si>
  <si>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</si>
  <si>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</si>
  <si>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</si>
  <si>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</si>
  <si>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</si>
  <si>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</si>
  <si>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</si>
  <si>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</si>
  <si>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</si>
  <si>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</si>
  <si>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</si>
  <si>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</si>
  <si>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</si>
  <si>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</si>
  <si>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</si>
  <si>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</si>
  <si>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</si>
  <si>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</si>
  <si>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</si>
  <si>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</si>
  <si>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</si>
  <si>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</si>
  <si>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</si>
  <si>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</si>
  <si>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</si>
  <si>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</si>
  <si>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</si>
  <si>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</si>
  <si>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</si>
  <si>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</si>
  <si>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</si>
  <si>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</si>
  <si>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</si>
  <si>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</si>
  <si>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</si>
  <si>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</si>
  <si>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</si>
  <si>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</si>
  <si>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</si>
  <si>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</si>
  <si>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</si>
  <si>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</si>
  <si>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</si>
  <si>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</si>
  <si>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</si>
  <si>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</si>
  <si>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</si>
  <si>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</si>
  <si>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</si>
  <si>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</si>
  <si>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</si>
  <si>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</si>
  <si>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</si>
  <si>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</si>
  <si>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</si>
  <si>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</si>
  <si>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</si>
  <si>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</si>
  <si>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</si>
  <si>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</si>
  <si>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</si>
  <si>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</si>
  <si>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</si>
  <si>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</si>
  <si>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</si>
  <si>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</si>
  <si>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</si>
  <si>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</si>
  <si>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</si>
  <si>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</si>
  <si>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</si>
  <si>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</si>
  <si>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</si>
  <si>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</si>
  <si>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</si>
  <si>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</si>
  <si>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</si>
  <si>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</si>
  <si>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</si>
  <si>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</si>
  <si>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</si>
  <si>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</si>
  <si>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</si>
  <si>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</si>
  <si>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</si>
  <si>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</si>
  <si>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</si>
  <si>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</si>
  <si>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</si>
  <si>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</si>
  <si>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</si>
  <si>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</si>
  <si>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</si>
  <si>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</si>
  <si>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</si>
  <si>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</si>
  <si>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</si>
  <si>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</si>
  <si>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</si>
  <si>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</si>
  <si>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</si>
  <si>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</si>
  <si>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</si>
  <si>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</si>
  <si>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</si>
  <si>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</si>
  <si>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</si>
  <si>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</si>
  <si>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</si>
  <si>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</si>
  <si>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</si>
  <si>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</si>
  <si>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</si>
  <si>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</si>
  <si>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</si>
  <si>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</si>
  <si>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</si>
  <si>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</si>
  <si>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</si>
  <si>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</si>
  <si>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</si>
  <si>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</si>
  <si>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</si>
  <si>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</si>
  <si>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</si>
  <si>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</si>
  <si>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</si>
  <si>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</si>
  <si>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</si>
  <si>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</si>
  <si>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</si>
  <si>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</si>
  <si>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</si>
  <si>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</si>
  <si>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</si>
  <si>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</si>
  <si>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</si>
  <si>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</si>
  <si>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</si>
  <si>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</si>
  <si>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</si>
  <si>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</si>
  <si>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</si>
  <si>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</si>
  <si>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</si>
  <si>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</si>
  <si>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</si>
  <si>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</si>
  <si>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</si>
  <si>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</si>
  <si>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</si>
  <si>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</si>
  <si>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</si>
  <si>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</si>
  <si>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</si>
  <si>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</si>
  <si>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</si>
  <si>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</si>
  <si>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</si>
  <si>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</si>
  <si>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</si>
  <si>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</si>
  <si>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</si>
  <si>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</si>
  <si>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</si>
  <si>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</si>
  <si>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</si>
  <si>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</si>
  <si>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</si>
  <si>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</si>
  <si>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</si>
  <si>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</si>
  <si>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</si>
  <si>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</si>
  <si>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</si>
  <si>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</si>
  <si>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</si>
  <si>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</si>
  <si>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</si>
  <si>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</si>
  <si>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</si>
  <si>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</si>
  <si>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</si>
  <si>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</si>
  <si>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</si>
  <si>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</si>
  <si>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</si>
  <si>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</si>
  <si>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</si>
  <si>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</si>
  <si>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</si>
  <si>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</si>
  <si>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</si>
  <si>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</si>
  <si>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</si>
  <si>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</si>
  <si>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</si>
  <si>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</si>
  <si>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</si>
  <si>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</si>
  <si>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</si>
  <si>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</si>
  <si>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</si>
  <si>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</si>
  <si>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</si>
  <si>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</si>
  <si>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</si>
  <si>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</si>
  <si>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</si>
  <si>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</si>
  <si>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</si>
  <si>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</si>
  <si>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</si>
  <si>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</si>
  <si>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</si>
  <si>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</si>
  <si>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</si>
  <si>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</si>
  <si>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</si>
  <si>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</si>
  <si>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</si>
  <si>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</si>
  <si>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</si>
  <si>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</si>
  <si>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</si>
  <si>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</si>
  <si>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</si>
  <si>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</si>
  <si>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</si>
  <si>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</si>
  <si>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</si>
  <si>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</si>
  <si>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</si>
  <si>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</si>
  <si>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</si>
  <si>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</si>
  <si>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</si>
  <si>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</si>
  <si>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</si>
  <si>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</si>
  <si>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</si>
  <si>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</si>
  <si>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</si>
  <si>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</si>
  <si>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</si>
  <si>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</si>
  <si>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</si>
  <si>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</si>
  <si>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</si>
  <si>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</si>
  <si>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</si>
  <si>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</si>
  <si>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</si>
  <si>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</si>
  <si>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</si>
  <si>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</si>
  <si>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</si>
  <si>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</si>
  <si>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</si>
  <si>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</si>
  <si>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</si>
  <si>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</si>
  <si>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</si>
  <si>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</si>
  <si>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</si>
  <si>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</si>
  <si>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</si>
  <si>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</si>
  <si>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</si>
  <si>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</si>
  <si>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</si>
  <si>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</si>
  <si>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</si>
  <si>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</si>
  <si>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</si>
  <si>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</si>
  <si>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</si>
  <si>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</si>
  <si>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</si>
  <si>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</si>
  <si>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</si>
  <si>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</si>
  <si>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</si>
  <si>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</si>
  <si>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</si>
  <si>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</si>
  <si>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</si>
  <si>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</si>
  <si>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</si>
  <si>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</si>
  <si>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</si>
  <si>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</si>
  <si>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</si>
  <si>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</si>
  <si>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</si>
  <si>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</si>
  <si>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</si>
  <si>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</si>
  <si>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</si>
  <si>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</si>
  <si>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</si>
  <si>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</si>
  <si>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</si>
  <si>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</si>
  <si>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</si>
  <si>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</si>
  <si>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</si>
  <si>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</si>
  <si>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</si>
  <si>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</si>
  <si>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</si>
  <si>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</si>
  <si>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</si>
  <si>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</si>
  <si>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</si>
  <si>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</si>
  <si>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</si>
  <si>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</si>
  <si>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</si>
  <si>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</si>
  <si>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</si>
  <si>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</si>
  <si>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</si>
  <si>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</si>
  <si>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</si>
  <si>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</si>
  <si>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</si>
  <si>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</si>
  <si>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</si>
  <si>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</si>
  <si>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</si>
  <si>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</si>
  <si>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</si>
  <si>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</si>
  <si>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</si>
  <si>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</si>
  <si>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</si>
  <si>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</si>
  <si>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</si>
  <si>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</si>
  <si>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</si>
  <si>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</si>
  <si>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</si>
  <si>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</si>
  <si>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</si>
  <si>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</si>
  <si>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</si>
  <si>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</si>
  <si>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</si>
  <si>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</si>
  <si>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</si>
  <si>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</si>
  <si>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</si>
  <si>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</si>
  <si>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</si>
  <si>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</si>
  <si>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</si>
  <si>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</si>
  <si>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</si>
  <si>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</si>
  <si>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</si>
  <si>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</si>
  <si>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</si>
  <si>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</si>
  <si>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</si>
  <si>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</si>
  <si>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</si>
  <si>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</si>
  <si>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</si>
  <si>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</si>
  <si>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</si>
  <si>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</si>
  <si>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</si>
  <si>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</si>
  <si>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</si>
  <si>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</si>
  <si>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</si>
  <si>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</si>
  <si>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</si>
  <si>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</si>
  <si>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</si>
  <si>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</si>
  <si>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</si>
  <si>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</si>
  <si>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</si>
  <si>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</si>
  <si>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</si>
  <si>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</si>
  <si>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</si>
  <si>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</si>
  <si>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</si>
  <si>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</si>
  <si>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</si>
  <si>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</si>
  <si>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</si>
  <si>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</si>
  <si>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</si>
  <si>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</si>
  <si>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</si>
  <si>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</si>
  <si>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</si>
  <si>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</si>
  <si>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</si>
  <si>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</si>
  <si>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</si>
  <si>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</si>
  <si>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</si>
  <si>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</si>
  <si>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</si>
  <si>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</si>
  <si>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</si>
  <si>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</si>
  <si>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</si>
  <si>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</si>
  <si>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</si>
  <si>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</si>
  <si>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</si>
  <si>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</si>
  <si>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</si>
  <si>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</si>
  <si>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</si>
  <si>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</si>
  <si>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</si>
  <si>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</si>
  <si>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</si>
  <si>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</si>
  <si>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</si>
  <si>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</si>
  <si>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</si>
  <si>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</si>
  <si>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</si>
  <si>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</si>
  <si>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</si>
  <si>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</si>
  <si>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</si>
  <si>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</si>
  <si>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</si>
  <si>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</si>
  <si>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</si>
  <si>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</si>
  <si>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</si>
  <si>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</si>
  <si>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</si>
  <si>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</si>
  <si>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</si>
  <si>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</si>
  <si>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</si>
  <si>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</si>
  <si>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</si>
  <si>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</si>
  <si>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</si>
  <si>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</si>
  <si>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</si>
  <si>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</si>
  <si>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</si>
  <si>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</si>
  <si>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</si>
  <si>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</si>
  <si>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</si>
  <si>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</si>
  <si>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</si>
  <si>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</si>
  <si>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</si>
  <si>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</si>
  <si>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</si>
  <si>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</si>
  <si>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</si>
  <si>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</si>
  <si>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</si>
  <si>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</si>
  <si>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</si>
  <si>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</si>
  <si>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</si>
  <si>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</si>
  <si>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</si>
  <si>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</si>
  <si>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</si>
  <si>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</si>
  <si>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</si>
  <si>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</si>
  <si>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</si>
  <si>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</si>
  <si>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</si>
  <si>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</si>
  <si>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</si>
  <si>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</si>
  <si>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</si>
  <si>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</si>
  <si>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</si>
  <si>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</si>
  <si>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</si>
  <si>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</si>
  <si>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</si>
  <si>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</si>
  <si>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</si>
  <si>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</si>
  <si>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</si>
  <si>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</si>
  <si>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</si>
  <si>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</si>
  <si>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</si>
  <si>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</si>
  <si>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</si>
  <si>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</si>
  <si>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</si>
  <si>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</si>
  <si>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</si>
  <si>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</si>
  <si>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</si>
  <si>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</si>
  <si>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</si>
  <si>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</si>
  <si>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</si>
  <si>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</si>
  <si>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</si>
  <si>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</si>
  <si>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</si>
  <si>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</si>
  <si>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</si>
  <si>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</si>
  <si>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</si>
  <si>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</si>
  <si>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</si>
  <si>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</si>
  <si>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</si>
  <si>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</si>
  <si>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</si>
  <si>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</si>
  <si>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</si>
  <si>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</si>
  <si>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</si>
  <si>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</si>
  <si>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</si>
  <si>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</si>
  <si>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</si>
  <si>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</si>
  <si>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</si>
  <si>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</si>
  <si>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</si>
  <si>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</si>
  <si>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</si>
  <si>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</si>
  <si>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</si>
  <si>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</si>
  <si>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</si>
  <si>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</si>
  <si>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</si>
  <si>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</si>
  <si>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</si>
  <si>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</si>
  <si>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</si>
  <si>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</si>
  <si>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</si>
  <si>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</si>
  <si>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</si>
  <si>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</si>
  <si>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</si>
  <si>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</si>
  <si>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</si>
  <si>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</si>
  <si>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</si>
  <si>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</si>
  <si>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</si>
  <si>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</si>
  <si>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</si>
  <si>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</si>
  <si>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</si>
  <si>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</si>
  <si>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</si>
  <si>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</si>
  <si>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</si>
  <si>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</si>
  <si>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</si>
  <si>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</si>
  <si>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</si>
  <si>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</si>
  <si>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</si>
  <si>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</si>
  <si>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</si>
  <si>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</si>
  <si>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</si>
  <si>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</si>
  <si>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</si>
  <si>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</si>
  <si>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</si>
  <si>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</si>
  <si>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</si>
  <si>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</si>
  <si>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</si>
  <si>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</si>
  <si>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</si>
  <si>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</si>
  <si>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</si>
  <si>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</si>
  <si>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</si>
  <si>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</si>
  <si>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</si>
  <si>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</si>
  <si>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</si>
  <si>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</si>
  <si>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</si>
  <si>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</si>
  <si>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</si>
  <si>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</si>
  <si>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</si>
  <si>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</si>
  <si>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</si>
  <si>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</si>
  <si>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</si>
  <si>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</si>
  <si>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</si>
  <si>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</si>
  <si>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</si>
  <si>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</si>
  <si>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</si>
  <si>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</si>
  <si>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</si>
  <si>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</si>
  <si>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</si>
  <si>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</si>
  <si>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</si>
  <si>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</si>
  <si>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</si>
  <si>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</si>
  <si>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</si>
  <si>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</si>
  <si>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</si>
  <si>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</si>
  <si>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</si>
  <si>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</si>
  <si>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</si>
  <si>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</si>
  <si>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</si>
  <si>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</si>
  <si>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</si>
  <si>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</si>
  <si>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</si>
  <si>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</si>
  <si>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</si>
  <si>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</si>
  <si>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</si>
  <si>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</si>
  <si>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</si>
  <si>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</si>
  <si>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</si>
  <si>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</si>
  <si>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</si>
  <si>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</si>
  <si>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</si>
  <si>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</si>
  <si>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</si>
  <si>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</si>
  <si>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</si>
  <si>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</si>
  <si>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</si>
  <si>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</si>
  <si>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</si>
  <si>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</si>
  <si>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</si>
  <si>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</si>
  <si>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</si>
  <si>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</si>
  <si>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</si>
  <si>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</si>
  <si>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</si>
  <si>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</si>
  <si>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</si>
  <si>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</si>
  <si>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</si>
  <si>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</si>
  <si>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</si>
  <si>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</si>
  <si>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</si>
  <si>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</si>
  <si>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</si>
  <si>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</si>
  <si>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</si>
  <si>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</si>
  <si>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</si>
  <si>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</si>
  <si>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</si>
  <si>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</si>
  <si>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</si>
  <si>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</si>
  <si>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</si>
  <si>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</si>
  <si>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</si>
  <si>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</si>
  <si>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</si>
  <si>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</si>
  <si>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</si>
  <si>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</si>
  <si>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</si>
  <si>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</si>
  <si>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</si>
  <si>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</si>
  <si>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</si>
  <si>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</si>
  <si>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</si>
  <si>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</si>
  <si>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</si>
  <si>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</si>
  <si>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</si>
  <si>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</si>
  <si>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</si>
  <si>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</si>
  <si>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</si>
  <si>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</si>
  <si>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</si>
  <si>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</si>
  <si>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</si>
  <si>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</si>
  <si>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</si>
  <si>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</si>
  <si>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</si>
  <si>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</si>
  <si>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</si>
  <si>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</si>
  <si>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</si>
  <si>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</si>
  <si>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</si>
  <si>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</si>
  <si>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</si>
  <si>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</si>
  <si>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</si>
  <si>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</si>
  <si>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</si>
  <si>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</si>
  <si>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</si>
  <si>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</si>
  <si>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</si>
  <si>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</si>
  <si>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</si>
  <si>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</si>
  <si>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</si>
  <si>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</si>
  <si>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</si>
  <si>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</si>
  <si>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</si>
  <si>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</si>
  <si>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</si>
  <si>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</si>
  <si>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</si>
  <si>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</si>
  <si>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</si>
  <si>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</si>
  <si>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</si>
  <si>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</si>
  <si>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</si>
  <si>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</si>
  <si>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</si>
  <si>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</si>
  <si>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</si>
  <si>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</si>
  <si>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</si>
  <si>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</si>
  <si>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</si>
  <si>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</si>
  <si>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</si>
  <si>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</si>
  <si>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</si>
  <si>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</si>
  <si>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</si>
  <si>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</si>
  <si>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</si>
  <si>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</si>
  <si>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</si>
  <si>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</si>
  <si>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</si>
  <si>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</si>
  <si>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</si>
  <si>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</si>
  <si>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</si>
  <si>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</si>
  <si>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</si>
  <si>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</si>
  <si>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</si>
  <si>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</si>
  <si>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</si>
  <si>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</si>
  <si>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</si>
  <si>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</si>
  <si>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</si>
  <si>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</si>
  <si>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</si>
  <si>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</si>
  <si>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</si>
  <si>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</si>
  <si>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</si>
  <si>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</si>
  <si>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</si>
  <si>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</si>
  <si>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</si>
  <si>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</si>
  <si>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</si>
  <si>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</si>
  <si>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</si>
  <si>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</si>
  <si>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</si>
  <si>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</si>
  <si>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</si>
  <si>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</si>
  <si>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</si>
  <si>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</si>
  <si>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</si>
  <si>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</si>
  <si>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</si>
  <si>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</si>
  <si>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</si>
  <si>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</si>
  <si>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</si>
  <si>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</si>
  <si>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</si>
  <si>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</si>
  <si>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</si>
  <si>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</si>
  <si>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</si>
  <si>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</si>
  <si>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</si>
  <si>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</si>
  <si>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</si>
  <si>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</si>
  <si>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</si>
  <si>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</si>
  <si>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</si>
  <si>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</si>
  <si>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</si>
  <si>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</si>
  <si>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</si>
  <si>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</si>
  <si>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</si>
  <si>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</si>
  <si>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</si>
  <si>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</si>
  <si>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</si>
  <si>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</si>
  <si>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</si>
  <si>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</si>
  <si>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</si>
  <si>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</si>
  <si>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</si>
  <si>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</si>
  <si>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</si>
  <si>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</si>
  <si>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</si>
  <si>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</si>
  <si>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</si>
  <si>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</si>
  <si>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</si>
  <si>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</si>
  <si>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</si>
  <si>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</si>
  <si>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</si>
  <si>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</si>
  <si>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</si>
  <si>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</si>
  <si>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</si>
  <si>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</si>
  <si>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</si>
  <si>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</si>
  <si>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</si>
  <si>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</si>
  <si>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</si>
  <si>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</si>
  <si>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</si>
  <si>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</si>
  <si>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</si>
  <si>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</si>
  <si>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</si>
  <si>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</si>
  <si>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</si>
  <si>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</si>
  <si>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</si>
  <si>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</si>
  <si>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</si>
  <si>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</si>
  <si>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</si>
  <si>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</si>
  <si>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</si>
  <si>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</si>
  <si>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</si>
  <si>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</si>
  <si>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</si>
  <si>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</si>
  <si>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</si>
  <si>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</si>
  <si>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</si>
  <si>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</si>
  <si>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</si>
  <si>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</si>
  <si>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</si>
  <si>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</si>
  <si>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</si>
  <si>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</si>
  <si>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</si>
  <si>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</si>
  <si>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</si>
  <si>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</si>
  <si>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</si>
  <si>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</si>
  <si>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</si>
  <si>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</si>
  <si>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</si>
  <si>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</si>
  <si>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</si>
  <si>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</si>
  <si>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</si>
  <si>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</si>
  <si>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</si>
  <si>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</si>
  <si>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</si>
  <si>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</si>
  <si>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</si>
  <si>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</si>
  <si>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</si>
  <si>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</si>
  <si>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</si>
  <si>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</si>
  <si>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</si>
  <si>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</si>
  <si>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</si>
  <si>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</si>
  <si>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</si>
  <si>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</si>
  <si>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</si>
  <si>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</si>
  <si>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</si>
  <si>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</si>
  <si>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</si>
  <si>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</si>
  <si>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</si>
  <si>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</si>
  <si>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</si>
  <si>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</si>
  <si>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</si>
  <si>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</si>
  <si>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</si>
  <si>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</si>
  <si>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</si>
  <si>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</si>
  <si>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</si>
  <si>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</si>
  <si>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</si>
  <si>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</si>
  <si>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</si>
  <si>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</si>
  <si>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</si>
  <si>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</si>
  <si>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</si>
  <si>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</si>
  <si>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</si>
  <si>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</si>
  <si>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</si>
  <si>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</si>
  <si>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</si>
  <si>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</si>
  <si>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</si>
  <si>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</si>
  <si>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</si>
  <si>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</si>
  <si>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</si>
  <si>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</si>
  <si>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</si>
  <si>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</si>
  <si>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</si>
  <si>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</si>
  <si>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</si>
  <si>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</si>
  <si>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</si>
  <si>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</si>
  <si>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</si>
  <si>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</si>
  <si>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</si>
  <si>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</si>
  <si>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</si>
  <si>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</si>
  <si>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</si>
  <si>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</si>
  <si>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</si>
  <si>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</si>
  <si>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</si>
  <si>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</si>
  <si>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</si>
  <si>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</si>
  <si>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</si>
  <si>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</si>
  <si>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</si>
  <si>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</si>
  <si>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</si>
  <si>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</si>
  <si>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</si>
  <si>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</si>
  <si>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</si>
  <si>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</si>
  <si>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</si>
  <si>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</si>
  <si>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</si>
  <si>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</si>
  <si>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</si>
  <si>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</si>
  <si>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</si>
  <si>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</si>
  <si>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</si>
  <si>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</si>
  <si>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</si>
  <si>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</si>
  <si>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</si>
  <si>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</si>
  <si>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</si>
  <si>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</si>
  <si>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</si>
  <si>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TT-20251019-01192 // NA</t>
  </si>
  <si>
    <t>ETA 50 mins</t>
  </si>
  <si>
    <t>PCM-20251019-00001824</t>
  </si>
  <si>
    <t>site Flapping due to Rectifier module faulty under arranging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</si>
</sst>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8" dataDxfId="47" headerRowBorderDxfId="45" tableBorderDxfId="46" totalsRowBorderDxfId="44">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1" totalsRowShown="0" headerRowDxfId="31" dataDxfId="30" headerRowBorderDxfId="28" tableBorderDxfId="29">
  <autoFilter ref="A1:L5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9" sqref="A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286.81268935184926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6.3173768518463476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7.2399999997287523E-2</v>
      </c>
      <c r="H4" s="167">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45949.761115277775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45949.761115277775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45949.761115277775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45949.761115277775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45949.761115277775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45949.761115277775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45949.761115277775</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45949.761115277775</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45949.761115277775</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45949.761115277775</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45949.761115277775</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45949.761115277775</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45949.761115277775</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45949.761115277775</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45949.761115277775</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45949.761115277775</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45949.761115277775</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45949.761115277775</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45949.761115277775</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45949.761115277775</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45949.761115277775</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45949.761115277775</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45949.761115277775</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45949.761115277775</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45949.761115277775</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45949.761115277775</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45949.761115277775</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45949.761115277775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45949.761115277775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45949.761115277775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45949.761115277775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45949.761115277775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45949.761115277775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45949.761115277775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45949.761115277775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45949.761115277775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45949.761115277775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45949.761115277775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45949.761115277775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45949.761115277775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45949.761115277775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45949.761115277775</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45949.761115277775</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45949.761115277775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45949.761115277775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45949.761115277775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45949.761115277775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45949.761115277775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45949.761115277775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45949.761115277775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45949.761115277775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45949.761115277775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45949.761115277775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45949.761115277775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45949.761115277775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45949.761115277775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45949.761115277775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45949.761115277775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45949.761115277775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45949.761115277775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45949.761115277775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45949.761115277775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45949.761115277775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45949.761115277775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45949.761115277775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45949.761115277775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45949.761115277775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45949.761115277775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45949.761115277775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45949.761115277775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45949.761115277775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45949.761115277775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45949.761115277775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45949.761115277775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45949.761115277775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45949.761115277775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45949.761115277775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45949.761115277775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45949.761115277775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45949.761115277775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45949.761115277775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45949.761115277775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45949.761115277775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45949.761115277775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45949.761115277775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45949.761115277775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45949.761115277775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45949.761115277775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45949.761115277775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45949.761115277775</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45949.761115277775</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45949.761115277775</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45949.761115277775</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45949.761115277775</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45949.761115277775</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45949.761115277775</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45949.761115277775</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45949.761115277775</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45949.761115277775</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630CC471-8327-4C61-AE46-60FB52A1EC52}"/>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143.034031944444</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124.76127731481392</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5.2653398148104316</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45949.761115277775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45949.761115277775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45949.761115277775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45949.761115277775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45949.761115277775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45949.761115277775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45949.761115277775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45949.761115277775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45949.761115277775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45949.761115277775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45949.761115277775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45949.761115277775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45949.761115277775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45949.761115277775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45949.761115277775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45949.761115277775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45949.761115277775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45949.761115277775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45949.761115277775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45949.761115277775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45949.761115277775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45949.761115277775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45949.761115277775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45949.761115277775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45949.761115277775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45949.761115277775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45949.761115277775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45949.761115277775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45949.761115277775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45949.761115277775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45949.761115277775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45949.761115277775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45949.761115277775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45949.761115277775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45949.761115277775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45949.761115277775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45949.761115277775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45949.761115277775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45949.761115277775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45949.761115277775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45949.761115277775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45949.761115277775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45949.761115277775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45949.761115277775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45949.761115277775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45949.761115277775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45949.761115277775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45949.761115277775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45949.761115277775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45949.761115277775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45949.761115277775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45949.761115277775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45949.761115277775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45949.761115277775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45949.761115277775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45949.761115277775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45949.761115277775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45949.761115277775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45949.761115277775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45949.761115277775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45949.761115277775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45949.761115277775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45949.761115277775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45949.761115277775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45949.761115277775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45949.761115277775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45949.761115277775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45949.761115277775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45949.761115277775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45949.761115277775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45949.761115277775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45949.761115277775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45949.761115277775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45949.761115277775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45949.761115277775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45949.761115277775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45949.761115277775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45949.761115277775</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45949.761115277775</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45949.761115277775</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45949.761115277775</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45949.761115277775</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45949.761115277775</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45949.761115277775</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45949.761115277775</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7" sqref="A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3" ca="1" si="0">IFERROR(NOW()-F2,"-")</f>
        <v>45949.761115277775</v>
      </c>
      <c r="H2" s="166"/>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45949.761115277775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45949.761115277775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45949.761115277775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45949.761115277775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45949.761115277775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45949.761115277775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45949.761115277775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45949.761115277775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45949.761115277775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45949.761115277775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45949.761115277775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45949.761115277775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45949.761115277775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45949.761115277775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45949.761115277775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45949.761115277775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45949.761115277775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45949.761115277775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45949.761115277775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45949.761115277775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45949.761115277775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45949.761115277775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45949.761115277775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45949.761115277775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45949.761115277775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45949.761115277775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45949.761115277775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45949.761115277775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45949.761115277775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45949.761115277775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45949.761115277775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45949.761115277775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45949.761115277775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45949.761115277775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45949.761115277775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45949.761115277775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45949.761115277775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45949.761115277775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45949.761115277775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45949.761115277775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45949.761115277775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45949.761115277775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45949.761115277775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45949.761115277775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45949.761115277775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45949.761115277775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45949.761115277775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45949.761115277775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45949.761115277775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45949.761115277775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45949.761115277775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45949.761115277775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45949.761115277775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45949.761115277775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45949.761115277775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45949.761115277775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45949.761115277775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45949.761115277775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45949.761115277775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45949.761115277775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45949.761115277775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45949.761115277775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45949.761115277775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45949.761115277775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45949.761115277775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45949.761115277775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45949.761115277775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45949.761115277775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45949.761115277775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45949.761115277775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45949.761115277775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45949.761115277775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45949.761115277775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45949.761115277775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45949.761115277775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45949.761115277775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45949.761115277775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45949.761115277775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45949.761115277775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45949.761115277775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45949.761115277775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45949.761115277775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45949.761115277775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45949.761115277775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45949.761115277775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45949.761115277775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45949.761115277775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45949.761115277775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45949.761115277775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45949.761115277775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45949.761115277775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45949.761115277775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45949.761115277775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45949.761115277775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45949.761115277775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45949.761115277775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45949.761115277775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45949.761115277775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45949.761115277775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45949.761115277775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45949.761115277775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45949.761115277775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45949.761115277775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45949.761115277775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45949.761115277775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45949.761115277775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45949.761115277775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45949.761115277775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45949.761115277775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45949.761115277775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45949.761115277775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45949.761115277775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45949.761115277775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45949.761115277775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45949.761115277775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45949.761115277775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45949.761115277775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45949.761115277775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45949.761115277775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45949.761115277775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45949.761115277775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45949.761115277775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45949.761115277775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45949.761115277775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45949.761115277775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45949.761115277775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45949.761115277775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45949.761115277775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45949.761115277775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45949.761115277775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45949.761115277775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45949.761115277775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45949.761115277775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45949.761115277775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45949.761115277775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45949.761115277775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45949.761115277775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45949.761115277775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45949.761115277775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45949.761115277775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45949.761115277775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45949.761115277775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45949.761115277775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45949.761115277775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45949.761115277775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45949.761115277775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45949.761115277775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45949.761115277775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45949.761115277775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45949.761115277775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45949.761115277775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45949.761115277775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45949.761115277775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45949.761115277775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45949.761115277775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45949.761115277775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45949.761115277775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45949.761115277775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45949.761115277775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45949.761115277775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45949.761115277775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45949.761115277775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45949.761115277775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45949.761115277775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45949.761115277775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45949.761115277775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45949.761115277775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45949.761115277775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45949.761115277775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45949.761115277775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45949.761115277775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45949.761115277775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45949.761115277775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45949.761115277775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45949.761115277775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45949.761115277775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45949.761115277775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45949.761115277775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45949.761115277775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45949.761115277775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45949.761115277775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45949.761115277775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45949.761115277775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45949.761115277775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45949.761115277775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45949.761115277775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45949.761115277775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45949.761115277775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45949.761115277775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45949.761115277775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45949.761115277775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45949.761115277775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45949.761115277775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45949.761115277775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45949.761115277775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45949.761115277775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45949.761115277775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45949.761115277775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45949.761115277775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45949.761115277775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45949.761115277775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45949.761115277775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45949.761115277775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45949.761115277775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45949.761115277775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45949.761115277775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45949.761115277775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45949.761115277775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45949.761115277775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45949.761115277775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45949.761115277775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45949.761115277775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45949.761115277775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45949.761115277775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45949.761115277775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45949.761115277775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45949.761115277775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45949.761115277775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45949.761115277775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45949.761115277775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45949.761115277775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45949.761115277775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45949.761115277775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45949.761115277775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45949.761115277775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45949.761115277775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45949.761115277775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45949.761115277775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45949.761115277775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45949.761115277775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45949.761115277775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45949.761115277775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45949.761115277775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45949.761115277775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45949.761115277775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45949.761115277775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45949.761115277775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45949.761115277775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45949.761115277775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45949.761115277775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45949.761115277775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45949.761115277775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45949.761115277775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45949.761115277775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45949.761115277775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45949.761115277775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45949.761115277775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45949.761115277775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45949.761115277775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45949.761115277775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45949.761115277775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45949.761115277775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45949.761115277775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45949.761115277775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45949.761115277775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45949.761115277775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45949.761115277775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45949.761115277775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45949.761115277775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45949.761115277775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45949.761115277775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45949.761115277775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45949.761115277775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45949.761115277775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45949.761115277775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45949.761115277775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45949.761115277775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45949.761115277775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45949.761115277775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45949.761115277775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45949.761115277775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45949.761115277775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45949.761115277775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45949.761115277775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45949.761115277775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45949.761115277775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45949.761115277775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45949.761115277775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45949.761115277775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45949.761115277775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45949.761115277775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45949.761115277775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45949.761115277775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45949.761115277775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45949.761115277775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45949.761115277775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45949.761115277775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45949.761115277775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45949.761115277775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45949.761115277775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45949.761115277775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45949.761115277775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45949.761115277775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45949.761115277775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45949.761115277775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45949.761115277775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45949.761115277775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45949.761115277775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45949.761115277775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45949.761115277775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45949.761115277775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45949.761115277775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45949.761115277775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45949.761115277775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45949.761115277775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45949.761115277775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45949.761115277775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45949.761115277775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45949.761115277775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45949.761115277775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45949.761115277775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45949.761115277775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45949.761115277775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45949.761115277775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45949.761115277775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45949.761115277775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45949.761115277775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45949.761115277775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45949.761115277775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45949.761115277775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45949.761115277775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45949.761115277775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45949.761115277775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45949.761115277775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45949.761115277775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45949.761115277775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45949.761115277775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45949.761115277775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45949.761115277775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45949.761115277775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45949.761115277775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45949.761115277775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45949.761115277775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45949.761115277775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45949.761115277775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45949.761115277775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45949.761115277775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45949.761115277775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45949.761115277775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45949.761115277775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45949.761115277775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45949.761115277775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45949.761115277775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45949.761115277775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45949.761115277775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45949.761115277775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45949.761115277775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45949.761115277775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45949.761115277775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45949.761115277775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45949.761115277775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45949.761115277775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45949.761115277775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45949.761115277775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45949.761115277775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45949.761115277775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45949.761115277775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45949.761115277775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45949.761115277775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45949.761115277775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45949.761115277775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45949.761115277775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45949.761115277775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45949.761115277775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45949.761115277775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45949.761115277775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45949.761115277775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45949.761115277775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45949.761115277775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45949.761115277775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45949.761115277775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45949.761115277775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45949.761115277775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45949.761115277775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45949.761115277775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45949.761115277775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45949.761115277775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45949.761115277775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45949.761115277775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45949.761115277775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45949.761115277775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45949.761115277775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45949.761115277775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45949.761115277775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45949.761115277775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45949.761115277775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45949.761115277775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45949.761115277775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45949.761115277775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45949.761115277775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45949.761115277775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45949.761115277775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45949.761115277775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45949.761115277775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45949.761115277775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45949.761115277775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45949.761115277775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45949.761115277775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45949.761115277775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45949.761115277775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45949.761115277775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45949.761115277775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45949.761115277775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45949.761115277775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45949.761115277775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45949.761115277775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45949.761115277775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45949.761115277775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45949.761115277775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45949.761115277775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45949.761115277775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45949.761115277775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45949.761115277775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45949.761115277775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45949.761115277775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45949.761115277775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45949.761115277775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45949.761115277775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45949.761115277775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45949.761115277775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45949.761115277775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45949.761115277775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45949.761115277775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45949.761115277775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45949.761115277775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45949.761115277775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45949.761115277775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45949.761115277775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45949.761115277775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45949.761115277775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45949.761115277775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45949.761115277775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45949.761115277775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45949.761115277775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45949.761115277775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45949.761115277775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45949.761115277775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45949.761115277775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45949.761115277775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45949.761115277775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45949.761115277775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45949.761115277775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45949.761115277775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45949.761115277775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45949.761115277775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45949.761115277775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45949.761115277775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45949.761115277775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45949.761115277775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45949.761115277775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45949.761115277775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45949.761115277775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45949.761115277775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45949.761115277775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45949.761115277775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45949.761115277775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45949.761115277775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45949.761115277775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45949.761115277775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45949.761115277775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45949.761115277775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45949.761115277775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45949.761115277775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45949.761115277775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45949.761115277775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45949.761115277775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45949.761115277775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45949.761115277775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45949.761115277775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45949.761115277775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45949.761115277775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45949.761115277775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45949.761115277775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45949.761115277775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45949.761115277775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45949.761115277775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45949.761115277775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45949.761115277775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45949.761115277775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45949.761115277775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45949.761115277775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45949.761115277775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45949.761115277775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45949.761115277775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45949.761115277775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45949.761115277775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45949.761115277775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45949.761115277775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45949.761115277775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45949.761115277775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45949.761115277775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45949.761115277775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45949.761115277775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45949.761115277775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45949.761115277775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45949.761115277775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45949.761115277775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45949.761115277775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45949.761115277775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45949.761115277775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45949.761115277775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45949.761115277775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45949.761115277775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45949.761115277775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45949.761115277775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45949.761115277775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45949.761115277775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45949.761115277775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45949.761115277775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45949.761115277775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45949.761115277775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45949.761115277775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45949.761115277775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45949.761115277775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45949.761115277775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45949.761115277775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45949.761115277775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45949.761115277775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45949.761115277775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45949.761115277775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45949.761115277775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45949.761115277775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45949.761115277775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45949.761115277775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45949.761115277775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45949.761115277775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45949.761115277775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45949.761115277775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45949.761115277775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45949.761115277775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45949.761115277775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45949.761115277775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45949.761115277775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45949.761115277775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45949.761115277775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45949.761115277775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45949.761115277775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45949.761115277775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45949.761115277775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45949.761115277775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45949.761115277775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45949.761115277775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45949.761115277775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45949.761115277775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45949.761115277775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45949.761115277775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45949.761115277775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45949.761115277775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45949.761115277775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45949.761115277775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45949.761115277775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45949.761115277775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45949.761115277775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45949.761115277775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45949.761115277775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45949.761115277775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45949.761115277775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45949.761115277775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45949.761115277775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45949.761115277775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45949.761115277775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45949.761115277775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45949.761115277775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45949.761115277775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45949.761115277775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45949.761115277775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45949.761115277775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45949.761115277775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45949.761115277775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45949.761115277775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45949.761115277775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45949.761115277775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45949.761115277775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45949.761115277775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45949.761115277775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45949.761115277775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45949.761115277775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45949.761115277775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45949.761115277775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45949.761115277775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45949.761115277775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45949.761115277775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45949.761115277775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45949.761115277775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45949.761115277775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45949.761115277775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45949.761115277775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45949.761115277775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45949.761115277775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45949.761115277775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45949.761115277775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45949.761115277775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45949.761115277775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45949.761115277775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45949.761115277775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45949.761115277775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45949.761115277775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45949.761115277775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45949.761115277775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45949.761115277775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45949.761115277775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45949.761115277775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45949.761115277775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45949.761115277775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45949.761115277775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45949.761115277775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45949.761115277775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45949.761115277775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45949.761115277775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45949.761115277775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45949.761115277775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45949.761115277775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45949.761115277775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45949.761115277775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45949.761115277775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45949.761115277775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45949.761115277775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45949.761115277775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45949.761115277775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45949.761115277775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45949.761115277775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45949.761115277775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45949.761115277775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45949.761115277775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45949.761115277775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45949.761115277775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45949.761115277775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45949.761115277775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45949.761115277775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45949.761115277775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45949.761115277775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45949.761115277775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45949.761115277775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45949.761115277775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45949.761115277775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45949.761115277775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45949.761115277775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45949.761115277775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45949.761115277775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45949.761115277775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45949.761115277775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45949.761115277775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45949.761115277775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45949.761115277775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45949.761115277775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45949.761115277775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45949.761115277775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45949.761115277775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45949.761115277775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45949.761115277775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45949.761115277775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45949.761115277775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45949.761115277775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45949.761115277775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45949.761115277775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45949.761115277775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45949.761115277775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45949.761115277775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45949.761115277775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45949.761115277775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45949.761115277775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45949.761115277775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45949.761115277775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45949.761115277775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45949.761115277775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45949.761115277775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45949.761115277775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45949.761115277775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45949.761115277775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45949.761115277775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45949.761115277775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45949.761115277775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45949.761115277775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45949.761115277775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45949.761115277775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45949.761115277775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45949.761115277775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45949.761115277775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45949.761115277775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45949.761115277775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45949.761115277775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45949.761115277775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45949.761115277775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45949.761115277775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45949.761115277775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45949.761115277775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45949.761115277775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45949.761115277775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45949.761115277775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45949.761115277775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45949.761115277775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45949.761115277775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45949.761115277775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45949.761115277775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45949.761115277775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45949.761115277775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45949.761115277775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45949.761115277775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45949.761115277775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45949.761115277775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45949.761115277775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45949.761115277775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45949.761115277775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45949.761115277775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45949.761115277775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45949.761115277775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45949.761115277775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45949.761115277775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45949.761115277775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45949.761115277775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45949.761115277775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45949.761115277775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45949.761115277775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45949.761115277775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45949.761115277775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45949.761115277775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45949.761115277775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45949.761115277775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45949.761115277775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45949.761115277775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45949.761115277775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45949.761115277775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45949.761115277775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45949.761115277775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45949.761115277775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45949.761115277775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45949.761115277775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45949.761115277775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45949.761115277775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45949.761115277775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45949.761115277775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45949.761115277775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45949.761115277775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45949.761115277775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45949.761115277775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45949.761115277775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45949.761115277775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45949.761115277775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45949.761115277775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45949.761115277775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45949.761115277775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45949.761115277775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45949.761115277775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45949.761115277775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45949.761115277775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45949.761115277775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45949.761115277775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45949.761115277775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45949.761115277775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45949.761115277775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45949.761115277775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45949.761115277775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45949.761115277775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45949.761115277775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45949.761115277775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45949.761115277775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45949.761115277775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45949.761115277775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45949.761115277775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45949.761115277775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45949.761115277775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45949.761115277775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45949.761115277775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45949.761115277775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45949.761115277775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45949.761115277775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45949.761115277775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45949.761115277775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45949.761115277775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45949.761115277775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45949.761115277775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45949.761115277775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45949.761115277775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45949.761115277775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45949.761115277775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45949.761115277775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45949.761115277775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45949.761115277775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45949.761115277775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45949.761115277775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45949.761115277775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45949.761115277775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45949.761115277775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45949.761115277775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45949.761115277775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45949.761115277775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45949.761115277775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45949.761115277775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45949.761115277775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45949.761115277775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45949.761115277775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45949.761115277775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45949.761115277775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45949.761115277775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45949.761115277775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45949.761115277775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45949.761115277775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45949.761115277775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45949.761115277775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45949.761115277775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45949.761115277775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45949.761115277775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45949.761115277775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45949.761115277775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45949.761115277775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45949.761115277775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45949.761115277775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45949.761115277775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45949.761115277775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45949.761115277775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45949.761115277775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45949.761115277775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45949.761115277775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45949.761115277775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45949.761115277775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45949.761115277775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45949.761115277775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45949.761115277775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45949.761115277775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45949.761115277775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45949.761115277775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45949.761115277775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45949.761115277775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45949.761115277775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45949.761115277775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45949.761115277775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45949.761115277775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45949.761115277775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45949.761115277775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45949.761115277775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45949.761115277775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45949.761115277775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45949.761115277775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45949.761115277775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45949.761115277775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45949.761115277775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45949.761115277775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45949.761115277775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45949.761115277775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45949.761115277775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45949.761115277775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45949.761115277775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45949.761115277775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45949.761115277775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45949.761115277775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45949.761115277775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45949.761115277775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45949.761115277775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45949.761115277775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45949.761115277775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45949.761115277775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45949.761115277775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45949.761115277775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45949.761115277775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45949.761115277775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45949.761115277775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45949.761115277775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45949.761115277775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45949.761115277775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45949.761115277775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45949.761115277775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45949.761115277775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45949.761115277775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45949.761115277775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45949.761115277775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45949.761115277775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45949.761115277775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45949.761115277775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45949.761115277775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45949.761115277775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45949.761115277775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45949.761115277775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45949.761115277775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45949.761115277775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45949.761115277775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45949.761115277775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45949.761115277775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45949.761115277775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45949.761115277775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45949.761115277775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45949.761115277775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45949.761115277775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45949.761115277775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45949.761115277775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45949.761115277775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45949.761115277775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45949.761115277775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45949.761115277775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45949.761115277775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45949.761115277775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45949.761115277775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45949.761115277775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45949.761115277775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45949.761115277775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45949.761115277775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45949.761115277775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45949.761115277775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45949.761115277775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45949.761115277775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45949.761115277775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45949.761115277775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45949.761115277775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45949.761115277775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45949.761115277775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45949.761115277775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45949.761115277775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45949.761115277775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45949.761115277775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45949.761115277775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45949.761115277775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45949.761115277775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45949.761115277775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45949.761115277775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45949.761115277775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45949.761115277775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45949.761115277775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45949.761115277775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45949.761115277775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45949.761115277775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45949.761115277775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45949.761115277775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45949.761115277775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45949.761115277775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45949.761115277775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45949.761115277775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45949.761115277775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45949.761115277775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45949.761115277775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45949.761115277775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45949.761115277775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45949.761115277775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45949.761115277775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45949.761115277775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45949.761115277775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45949.761115277775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45949.761115277775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45949.761115277775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45949.761115277775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45949.761115277775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45949.761115277775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45949.761115277775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45949.761115277775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45949.761115277775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45949.761115277775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45949.761115277775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45949.761115277775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45949.761115277775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45949.761115277775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45949.761115277775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45949.761115277775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45949.761115277775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45949.761115277775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45949.761115277775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45949.761115277775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45949.761115277775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45949.761115277775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45949.761115277775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45949.761115277775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45949.761115277775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45949.761115277775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45949.761115277775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45949.761115277775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45949.761115277775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45949.761115277775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45949.761115277775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45949.761115277775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45949.761115277775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45949.761115277775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45949.761115277775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45949.761115277775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45949.761115277775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45949.761115277775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45949.761115277775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45949.761115277775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45949.761115277775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45949.761115277775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45949.761115277775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45949.761115277775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45949.761115277775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45949.761115277775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45949.761115277775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45949.761115277775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45949.761115277775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45949.761115277775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45949.761115277775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45949.761115277775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45949.761115277775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45949.761115277775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45949.761115277775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45949.761115277775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45949.761115277775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45949.761115277775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45949.761115277775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45949.761115277775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45949.761115277775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45949.761115277775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45949.761115277775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45949.761115277775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45949.761115277775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45949.761115277775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45949.761115277775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45949.761115277775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45949.761115277775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45949.761115277775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45949.761115277775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45949.761115277775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45949.761115277775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45949.761115277775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45949.761115277775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45949.761115277775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45949.761115277775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45949.761115277775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45949.761115277775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45949.761115277775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45949.761115277775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45949.761115277775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45949.761115277775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45949.761115277775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45949.761115277775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45949.761115277775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45949.761115277775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45949.761115277775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45949.761115277775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45949.761115277775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45949.761115277775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45949.761115277775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45949.761115277775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45949.761115277775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45949.761115277775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45949.761115277775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45949.761115277775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45949.761115277775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45949.761115277775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45949.761115277775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45949.761115277775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45949.761115277775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45949.761115277775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45949.761115277775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45949.761115277775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45949.761115277775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45949.761115277775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45949.761115277775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45949.761115277775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45949.761115277775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45949.761115277775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45949.761115277775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45949.761115277775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45949.761115277775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45949.761115277775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45949.761115277775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45949.761115277775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45949.761115277775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45949.761115277775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45949.761115277775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45949.761115277775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45949.761115277775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45949.761115277775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45949.761115277775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45949.761115277775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45949.761115277775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45949.761115277775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45949.761115277775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45949.761115277775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45949.761115277775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45949.761115277775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45949.761115277775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45949.761115277775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45949.761115277775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45949.761115277775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45949.761115277775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45949.761115277775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45949.761115277775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45949.761115277775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45949.761115277775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45949.761115277775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45949.761115277775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45949.761115277775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45949.761115277775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45949.761115277775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45949.761115277775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45949.761115277775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45949.761115277775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45949.761115277775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45949.761115277775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45949.761115277775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45949.761115277775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45949.761115277775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45949.761115277775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45949.761115277775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45949.761115277775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45949.761115277775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45949.761115277775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45949.761115277775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45949.761115277775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45949.761115277775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45949.761115277775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45949.761115277775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45949.761115277775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45949.761115277775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45949.761115277775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45949.761115277775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45949.761115277775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45949.761115277775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45949.761115277775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45949.761115277775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45949.761115277775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45949.761115277775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45949.761115277775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45949.761115277775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45949.761115277775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45949.761115277775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45949.761115277775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45949.761115277775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45949.761115277775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45949.761115277775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45949.761115277775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45949.761115277775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45949.761115277775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45949.761115277775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45949.761115277775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45949.761115277775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45949.761115277775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45949.761115277775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45949.761115277775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45949.761115277775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45949.761115277775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45949.761115277775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45949.761115277775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45949.761115277775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45949.761115277775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45949.761115277775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45949.761115277775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45949.761115277775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45949.761115277775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45949.761115277775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45949.761115277775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45949.761115277775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45949.761115277775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45949.761115277775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45949.761115277775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45949.761115277775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45949.761115277775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45949.761115277775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45949.761115277775</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tabSelected="1"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246.2803976851792</v>
      </c>
      <c r="H2" s="101">
        <v>45703.474768518521</v>
      </c>
      <c r="I2" s="98" t="str">
        <f>IFERROR(VLOOKUP(D2,DB!A:F,6,0),"")</f>
        <v>SCECO</v>
      </c>
      <c r="J2" s="98" t="str">
        <f>IFERROR(VLOOKUP(D2,DB!A:G,7,0),"")</f>
        <v>Dead</v>
      </c>
      <c r="K2" s="103" t="s">
        <v>39057</v>
      </c>
      <c r="L2" s="95" t="str">
        <f>IFERROR(VLOOKUP(D2,DB!A:I,9,0),"")</f>
        <v>Latis</v>
      </c>
    </row>
    <row r="3" spans="1:16" ht="15" customHeight="1">
      <c r="A3" s="121"/>
      <c r="B3" s="121" t="str">
        <f>IFERROR(VLOOKUP(D3,DB!A:K,11,0),"")</f>
        <v/>
      </c>
      <c r="C3" s="122"/>
      <c r="D3" s="123"/>
      <c r="E3" s="100"/>
      <c r="F3" s="125"/>
      <c r="G3" s="126">
        <f ca="1">IFERROR(NOW()-F3,"")</f>
        <v>45949.761115277775</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45949.761115277775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45949.761115277775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45949.761115277775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45949.761115277775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45949.761115277775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45949.761115277775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45949.761115277775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45949.761115277775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45949.761115277775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45949.761115277775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45949.761115277775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45949.761115277775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45949.761115277775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45949.761115277775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45949.761115277775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45949.761115277775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45949.761115277775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45949.761115277775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45949.761115277775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45949.761115277775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45949.761115277775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45949.761115277775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45949.761115277775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45949.761115277775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45949.761115277775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45949.761115277775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45949.761115277775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45949.761115277775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45949.761115277775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45949.761115277775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45949.761115277775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45949.761115277775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45949.761115277775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45949.761115277775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45949.761115277775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45949.761115277775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45949.761115277775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45949.761115277775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45949.761115277775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45949.761115277775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45949.761115277775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45949.761115277775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45949.761115277775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45949.761115277775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45949.761115277775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45949.761115277775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45949.761115277775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45949.761115277775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45949.761115277775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45949.761115277775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45949.761115277775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45949.761115277775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45949.761115277775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45949.761115277775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45949.761115277775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45949.761115277775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45949.761115277775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45949.761115277775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45949.761115277775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45949.761115277775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45949.761115277775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45949.761115277775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45949.761115277775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45949.761115277775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45949.761115277775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45949.761115277775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45949.761115277775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45949.761115277775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45949.761115277775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45949.761115277775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45949.761115277775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45949.761115277775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45949.761115277775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45949.761115277775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45949.761115277775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45949.761115277775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45949.761115277775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45949.761115277775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45949.761115277775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45949.761115277775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45949.761115277775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45949.761115277775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45949.761115277775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45949.761115277775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45949.761115277775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45949.761115277775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45949.761115277775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45949.761115277775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45949.761115277775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45949.761115277775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45949.761115277775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45949.761115277775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45949.761115277775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45949.761115277775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45949.761115277775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45949.761115277775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45949.761115277775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45949.761115277775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45949.761115277775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45949.761115277775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45949.761115277775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45949.761115277775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45949.761115277775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45949.761115277775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45949.761115277775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45949.761115277775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45949.761115277775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45949.761115277775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45949.761115277775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45949.761115277775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45949.761115277775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45949.761115277775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45949.761115277775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45949.761115277775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45949.761115277775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45949.761115277775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45949.761115277775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45949.761115277775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45949.761115277775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45949.761115277775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45949.761115277775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45949.761115277775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45949.761115277775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45949.761115277775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45949.761115277775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45949.761115277775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45949.761115277775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45949.761115277775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45949.761115277775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45949.761115277775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45949.761115277775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45949.761115277775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45949.761115277775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45949.761115277775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45949.761115277775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45949.761115277775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45949.761115277775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45949.761115277775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45949.761115277775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45949.761115277775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45949.761115277775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45949.761115277775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45949.761115277775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45949.761115277775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45949.761115277775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45949.761115277775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45949.761115277775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45949.761115277775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45949.761115277775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45949.761115277775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45949.761115277775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45949.761115277775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45949.761115277775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45949.761115277775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45949.761115277775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45949.761115277775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45949.761115277775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45949.761115277775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45949.761115277775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45949.761115277775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45949.761115277775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45949.761115277775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45949.761115277775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45949.761115277775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45949.761115277775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45949.761115277775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45949.761115277775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45949.761115277775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45949.761115277775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45949.761115277775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45949.761115277775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45949.761115277775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45949.761115277775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45949.761115277775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45949.761115277775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45949.761115277775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45949.761115277775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45949.761115277775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45949.761115277775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45949.761115277775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45949.761115277775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45949.761115277775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45949.761115277775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45949.761115277775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45949.761115277775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45949.761115277775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45949.761115277775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45949.761115277775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45949.761115277775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45949.761115277775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45949.761115277775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45949.761115277775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45949.761115277775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45949.761115277775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45949.761115277775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45949.761115277775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45949.761115277775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45949.761115277775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45949.761115277775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45949.761115277775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45949.761115277775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45949.761115277775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45949.761115277775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45949.761115277775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45949.761115277775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45949.761115277775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45949.761115277775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45949.761115277775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45949.761115277775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45949.761115277775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45949.761115277775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45949.761115277775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45949.761115277775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45949.761115277775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45949.761115277775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45949.761115277775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45949.761115277775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45949.761115277775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45949.761115277775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45949.761115277775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45949.761115277775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45949.761115277775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45949.761115277775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45949.761115277775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45949.761115277775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45949.761115277775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45949.761115277775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45949.761115277775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45949.761115277775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45949.761115277775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45949.761115277775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45949.761115277775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45949.761115277775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45949.761115277775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45949.761115277775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45949.761115277775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45949.761115277775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45949.761115277775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45949.761115277775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45949.761115277775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45949.761115277775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45949.761115277775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45949.761115277775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45949.761115277775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45949.761115277775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45949.761115277775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45949.761115277775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45949.761115277775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45949.761115277775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45949.761115277775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45949.761115277775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45949.761115277775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45949.761115277775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45949.761115277775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45949.761115277775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45949.761115277775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45949.761115277775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45949.761115277775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45949.761115277775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45949.761115277775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45949.761115277775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45949.761115277775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45949.761115277775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45949.761115277775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45949.761115277775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45949.761115277775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45949.761115277775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45949.761115277775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45949.761115277775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45949.761115277775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45949.761115277775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45949.761115277775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45949.761115277775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45949.761115277775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45949.761115277775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45949.761115277775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45949.761115277775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45949.761115277775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45949.761115277775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45949.761115277775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45949.761115277775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45949.761115277775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45949.761115277775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45949.761115277775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45949.761115277775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45949.761115277775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45949.761115277775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45949.761115277775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45949.761115277775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45949.761115277775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45949.761115277775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45949.761115277775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45949.761115277775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45949.761115277775</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45949.761115277775</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45949.761115277775</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45949.761115277775</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45949.761115277775</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45949.761115277775</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45949.761115277775</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45949.761115277775</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45949.761115277775</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45949.761115277775</v>
      </c>
      <c r="H306" s="125"/>
      <c r="I306" s="121" t="str">
        <f>IFERROR(VLOOKUP(D306,DB!A:F,6,0),"")</f>
        <v/>
      </c>
      <c r="J306" s="121" t="str">
        <f>IFERROR(VLOOKUP(D306,DB!A:G,7,0),"")</f>
        <v/>
      </c>
      <c r="K306" s="127"/>
      <c r="L306" s="123" t="str">
        <f>IFERROR(VLOOKUP(D306,DB!A:I,9,0),"")</f>
        <v/>
      </c>
    </row>
    <row r="307" spans="1:12" ht="15" customHeight="1">
      <c r="A307" s="128"/>
      <c r="B307" s="128" t="str">
        <f>IFERROR(VLOOKUP(D307,DB!A:K,11,0),"")</f>
        <v/>
      </c>
      <c r="C307" s="129"/>
      <c r="D307" s="130"/>
      <c r="E307" s="131"/>
      <c r="F307" s="132"/>
      <c r="G307" s="133">
        <f ca="1">IFERROR(NOW()-F307,"")</f>
        <v>45949.761115277775</v>
      </c>
      <c r="H307" s="132"/>
      <c r="I307" s="128" t="str">
        <f>IFERROR(VLOOKUP(D307,DB!A:F,6,0),"")</f>
        <v/>
      </c>
      <c r="J307" s="128" t="str">
        <f>IFERROR(VLOOKUP(D307,DB!A:G,7,0),"")</f>
        <v/>
      </c>
      <c r="K307" s="134"/>
      <c r="L307" s="130" t="str">
        <f>IFERROR(VLOOKUP(D307,DB!A:I,9,0),"")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10" sqref="D10"/>
    </sheetView>
  </sheetViews>
  <sheetFormatPr defaultColWidth="11.19921875" defaultRowHeight="14.25"/>
  <cols>
    <col min="1" max="1" width="22.8984375" style="40" customWidth="1"/>
    <col min="2" max="2" width="4.69921875" style="40" customWidth="1"/>
    <col min="3" max="3" width="3.5" style="40" customWidth="1"/>
    <col min="4" max="4" width="10.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39058</v>
      </c>
      <c r="B2" s="37" t="str">
        <f>IFERROR(VLOOKUP(D2,DB!A:K,11,0),"")</f>
        <v>R5</v>
      </c>
      <c r="C2" s="37">
        <v>3</v>
      </c>
      <c r="D2" s="120" t="s">
        <v>36000</v>
      </c>
      <c r="E2" s="37" t="s">
        <v>38964</v>
      </c>
      <c r="F2" s="38">
        <v>45891.832060185188</v>
      </c>
      <c r="G2" s="150">
        <f ca="1">IFERROR(NOW()-F2,"")</f>
        <v>57.929055092587078</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39047</v>
      </c>
      <c r="F3" s="38">
        <v>45926.188877314817</v>
      </c>
      <c r="G3" s="150">
        <f t="shared" ref="G3" ca="1" si="0">IFERROR(NOW()-F3,"")</f>
        <v>23.572237962958752</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4.9895412037003553</v>
      </c>
      <c r="H4" s="38">
        <v>45944.676192129627</v>
      </c>
      <c r="I4" s="37" t="str">
        <f>IFERROR(VLOOKUP(D4,DB!A:F,6,0),"")</f>
        <v>SCECO</v>
      </c>
      <c r="J4" s="37" t="str">
        <f>IFERROR(VLOOKUP(D4,DB!A:G,7,0),"")</f>
        <v>Dead</v>
      </c>
      <c r="K4" s="37" t="s">
        <v>39063</v>
      </c>
      <c r="L4" s="37" t="str">
        <f>IFERROR(VLOOKUP(D4,DB!A:I,9,0),"")</f>
        <v>Latis</v>
      </c>
    </row>
    <row r="5" spans="1:13" ht="45.75">
      <c r="A5" s="163" t="s">
        <v>39064</v>
      </c>
      <c r="B5" s="163" t="str">
        <f>IFERROR(VLOOKUP(D5,DB!A:K,11,0),"")</f>
        <v>R5</v>
      </c>
      <c r="C5" s="163">
        <v>1</v>
      </c>
      <c r="D5" s="163" t="s">
        <v>34747</v>
      </c>
      <c r="E5" s="163" t="s">
        <v>39047</v>
      </c>
      <c r="F5" s="164">
        <v>45948.661111111112</v>
      </c>
      <c r="G5" s="165">
        <f ca="1">IFERROR(NOW()-F5,"")</f>
        <v>1.1000041666629841</v>
      </c>
      <c r="H5" s="164">
        <v>45948.661111111112</v>
      </c>
      <c r="I5" s="163" t="str">
        <f>IFERROR(VLOOKUP(D5,DB!A:F,6,0),"")</f>
        <v>SCECO</v>
      </c>
      <c r="J5" s="163" t="str">
        <f>IFERROR(VLOOKUP(D5,DB!A:G,7,0),"")</f>
        <v>Dead</v>
      </c>
      <c r="K5" s="163" t="s">
        <v>39065</v>
      </c>
      <c r="L5" s="163" t="str">
        <f>IFERROR(VLOOKUP(D5,DB!A:I,9,0),"")</f>
        <v>Latis</v>
      </c>
    </row>
    <row r="6" spans="1:13" ht="15">
      <c r="A6" s="163"/>
      <c r="B6" s="163" t="str">
        <f>IFERROR(VLOOKUP(D6,DB!A:K,11,0),"")</f>
        <v/>
      </c>
      <c r="C6" s="163"/>
      <c r="D6" s="163"/>
      <c r="E6" s="163"/>
      <c r="F6" s="164"/>
      <c r="G6" s="165">
        <f ca="1">IFERROR(NOW()-F6,"")</f>
        <v>45949.761115277775</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45949.761115277775</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45949.761115277775</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45949.761115277775</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45949.761115277775</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45949.761115277775</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45949.761115277775</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45949.761115277775</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45949.761115277775</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45949.761115277775</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45949.761115277775</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45949.761115277775</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45949.761115277775</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45949.761115277775</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45949.761115277775</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45949.761115277775</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45949.761115277775</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45949.761115277775</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45949.761115277775</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45949.761115277775</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45949.761115277775</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45949.761115277775</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45949.761115277775</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45949.761115277775</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45949.761115277775</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45949.761115277775</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45949.761115277775</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45949.761115277775</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45949.761115277775</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45949.761115277775</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45949.761115277775</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45949.761115277775</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45949.761115277775</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45949.761115277775</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45949.761115277775</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45949.761115277775</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45949.761115277775</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45949.761115277775</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45949.761115277775</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45949.761115277775</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45949.761115277775</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45949.761115277775</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45949.761115277775</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45949.761115277775</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45949.761115277775</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45949.761115277775</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45949.761115277775</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45949.761115277775</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45949.761115277775</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45949.761115277775</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45949.761115277775</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45949.761115277775</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45949.761115277775</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45949.761115277775</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45949.761115277775</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45949.761115277775</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45949.761115277775</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45949.761115277775</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45949.761115277775</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45949.761115277775</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45949.761115277775</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45949.761115277775</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45949.761115277775</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45949.761115277775</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45949.761115277775</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45949.761115277775</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45949.761115277775</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45949.761115277775</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45949.761115277775</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45949.761115277775</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45949.761115277775</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45949.761115277775</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45949.761115277775</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45949.761115277775</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45949.761115277775</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45949.761115277775</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45949.761115277775</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45949.761115277775</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45949.761115277775</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45949.761115277775</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45949.761115277775</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45949.761115277775</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45949.761115277775</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45949.761115277775</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45949.761115277775</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45949.761115277775</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45949.761115277775</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45949.761115277775</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45949.761115277775</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45949.761115277775</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45949.761115277775</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45949.761115277775</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45949.761115277775</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45949.761115277775</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45949.761115277775</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45949.761115277775</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45949.761115277775</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45949.761115277775</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45949.761115277775</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45949.761115277775</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45949.761115277775</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45949.761115277775</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45949.761115277775</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45949.761115277775</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45949.761115277775</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45949.761115277775</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45949.761115277775</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45949.761115277775</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45949.761115277775</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45949.761115277775</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45949.761115277775</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45949.761115277775</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45949.761115277775</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45949.761115277775</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45949.761115277775</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45949.761115277775</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45949.761115277775</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45949.761115277775</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45949.761115277775</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45949.761115277775</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45949.761115277775</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45949.761115277775</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45949.761115277775</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45949.761115277775</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45949.761115277775</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45949.761115277775</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45949.761115277775</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45949.761115277775</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45949.761115277775</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45949.761115277775</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45949.761115277775</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45949.761115277775</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45949.761115277775</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45949.761115277775</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45949.761115277775</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45949.761115277775</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45949.761115277775</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45949.761115277775</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45949.761115277775</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45949.761115277775</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45949.761115277775</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45949.761115277775</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45949.761115277775</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45949.761115277775</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45949.761115277775</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45949.761115277775</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45949.761115277775</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45949.761115277775</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45949.761115277775</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45949.761115277775</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45949.761115277775</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45949.761115277775</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45949.761115277775</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45949.761115277775</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45949.761115277775</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45949.761115277775</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45949.761115277775</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45949.761115277775</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45949.761115277775</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45949.761115277775</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45949.761115277775</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45949.761115277775</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45949.761115277775</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45949.761115277775</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45949.761115277775</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45949.761115277775</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45949.761115277775</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45949.761115277775</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45949.761115277775</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45949.761115277775</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45949.761115277775</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45949.761115277775</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45949.761115277775</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45949.761115277775</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45949.761115277775</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45949.761115277775</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45949.761115277775</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45949.761115277775</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45949.761115277775</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45949.761115277775</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45949.761115277775</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45949.761115277775</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45949.761115277775</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45949.761115277775</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45949.761115277775</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45949.761115277775</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45949.761115277775</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45949.761115277775</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45949.761115277775</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45949.761115277775</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45949.761115277775</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45949.761115277775</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45949.761115277775</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45949.761115277775</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45949.761115277775</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45949.761115277775</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45949.761115277775</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45949.761115277775</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45949.761115277775</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45949.761115277775</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45949.761115277775</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45949.761115277775</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45949.761115277775</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45949.761115277775</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45949.761115277775</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45949.761115277775</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45949.761115277775</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45949.761115277775</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45949.761115277775</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45949.761115277775</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45949.761115277775</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45949.761115277775</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45949.761115277775</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45949.761115277775</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45949.761115277775</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45949.761115277775</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45949.761115277775</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45949.761115277775</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45949.761115277775</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45949.761115277775</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45949.761115277775</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45949.761115277775</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45949.761115277775</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45949.761115277775</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45949.761115277775</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45949.761115277775</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45949.761115277775</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45949.761115277775</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45949.761115277775</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45949.761115277775</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45949.761115277775</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45949.761115277775</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45949.761115277775</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45949.761115277775</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45949.761115277775</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45949.761115277775</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45949.761115277775</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45949.761115277775</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45949.761115277775</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45949.761115277775</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45949.761115277775</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45949.761115277775</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45949.761115277775</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45949.761115277775</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45949.761115277775</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45949.761115277775</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45949.761115277775</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45949.761115277775</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45949.761115277775</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45949.761115277775</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45949.761115277775</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45949.761115277775</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45949.761115277775</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45949.761115277775</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45949.761115277775</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45949.761115277775</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45949.761115277775</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45949.761115277775</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45949.761115277775</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45949.761115277775</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45949.761115277775</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45949.761115277775</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45949.761115277775</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45949.761115277775</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45949.761115277775</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45949.761115277775</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45949.761115277775</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45949.761115277775</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45949.761115277775</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45949.761115277775</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45949.761115277775</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45949.761115277775</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45949.761115277775</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45949.761115277775</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45949.761115277775</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45949.761115277775</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45949.761115277775</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45949.761115277775</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45949.761115277775</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45949.761115277775</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45949.761115277775</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45949.761115277775</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45949.761115277775</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45949.761115277775</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45949.761115277775</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45949.761115277775</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45949.761115277775</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45949.761115277775</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45949.761115277775</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45949.761115277775</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45949.761115277775</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45949.761115277775</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45949.761115277775</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45949.761115277775</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45949.761115277775</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45949.761115277775</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45949.761115277775</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45949.761115277775</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45949.761115277775</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45949.761115277775</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45949.761115277775</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45949.761115277775</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45949.761115277775</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45949.761115277775</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45949.761115277775</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45949.761115277775</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45949.761115277775</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45949.761115277775</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45949.761115277775</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45949.761115277775</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45949.761115277775</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45949.761115277775</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45949.761115277775</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45949.761115277775</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45949.761115277775</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45949.761115277775</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45949.761115277775</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45949.761115277775</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45949.761115277775</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45949.761115277775</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45949.761115277775</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45949.761115277775</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45949.761115277775</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45949.761115277775</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45949.761115277775</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45949.761115277775</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45949.761115277775</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45949.761115277775</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45949.761115277775</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45949.761115277775</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45949.761115277775</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45949.761115277775</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45949.761115277775</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45949.761115277775</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45949.761115277775</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45949.761115277775</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45949.761115277775</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45949.761115277775</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45949.761115277775</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45949.761115277775</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45949.761115277775</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45949.761115277775</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45949.761115277775</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45949.761115277775</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45949.761115277775</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45949.761115277775</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45949.761115277775</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45949.761115277775</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45949.761115277775</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45949.761115277775</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45949.761115277775</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45949.761115277775</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45949.761115277775</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45949.761115277775</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45949.761115277775</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45949.761115277775</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45949.761115277775</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45949.761115277775</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45949.761115277775</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45949.761115277775</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45949.761115277775</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45949.761115277775</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45949.761115277775</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45949.761115277775</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45949.761115277775</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45949.761115277775</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45949.761115277775</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45949.761115277775</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45949.761115277775</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45949.761115277775</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45949.761115277775</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45949.761115277775</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45949.761115277775</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45949.761115277775</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45949.761115277775</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45949.761115277775</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45949.761115277775</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45949.761115277775</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45949.761115277775</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45949.761115277775</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45949.761115277775</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45949.761115277775</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45949.761115277775</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45949.761115277775</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45949.761115277775</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45949.761115277775</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45949.761115277775</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45949.761115277775</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45949.761115277775</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45949.761115277775</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45949.761115277775</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45949.761115277775</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45949.761115277775</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45949.761115277775</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45949.761115277775</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45949.761115277775</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45949.761115277775</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45949.761115277775</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45949.761115277775</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45949.761115277775</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45949.761115277775</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45949.761115277775</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45949.761115277775</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45949.761115277775</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45949.761115277775</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45949.761115277775</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45949.761115277775</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45949.761115277775</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45949.761115277775</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45949.761115277775</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45949.761115277775</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45949.761115277775</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45949.761115277775</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45949.761115277775</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45949.761115277775</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45949.761115277775</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45949.761115277775</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45949.761115277775</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45949.761115277775</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45949.761115277775</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45949.761115277775</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45949.761115277775</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45949.761115277775</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45949.761115277775</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45949.761115277775</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45949.761115277775</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45949.761115277775</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45949.761115277775</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45949.761115277775</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45949.761115277775</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45949.761115277775</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45949.761115277775</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45949.761115277775</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45949.761115277775</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45949.761115277775</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45949.761115277775</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45949.761115277775</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45949.761115277775</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45949.761115277775</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45949.761115277775</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45949.761115277775</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45949.761115277775</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45949.761115277775</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45949.761115277775</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45949.761115277775</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45949.761115277775</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45949.761115277775</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45949.761115277775</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45949.761115277775</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45949.761115277775</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45949.761115277775</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45949.761115277775</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45949.761115277775</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45949.761115277775</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45949.761115277775</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45949.761115277775</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45949.761115277775</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45949.761115277775</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45949.761115277775</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45949.761115277775</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45949.761115277775</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45949.761115277775</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45949.761115277775</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45949.761115277775</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45949.761115277775</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45949.761115277775</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45949.761115277775</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45949.761115277775</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45949.761115277775</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45949.761115277775</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45949.761115277775</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45949.761115277775</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45949.761115277775</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45949.761115277775</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45949.761115277775</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45949.761115277775</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45949.761115277775</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45949.761115277775</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45949.761115277775</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45949.761115277775</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45949.761115277775</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45949.761115277775</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45949.761115277775</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45949.761115277775</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45949.761115277775</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45949.761115277775</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45949.761115277775</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45949.761115277775</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45949.761115277775</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45949.761115277775</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45949.761115277775</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45949.761115277775</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45949.761115277775</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45949.761115277775</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45949.761115277775</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45949.761115277775</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45949.761115277775</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45949.761115277775</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45949.761115277775</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45949.761115277775</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45949.761115277775</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45949.761115277775</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45949.761115277775</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45949.761115277775</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45949.761115277775</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45949.761115277775</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45949.761115277775</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45949.761115277775</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45949.761115277775</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45949.761115277775</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45949.761115277775</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45949.761115277775</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45949.761115277775</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45949.761115277775</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45949.761115277775</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45949.761115277775</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45949.761115277775</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45949.761115277775</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45949.761115277775</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45949.761115277775</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45949.761115277775</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45949.761115277775</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45949.761115277775</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45949.761115277775</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45949.761115277775</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45949.761115277775</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45949.761115277775</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45949.761115277775</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45949.761115277775</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45949.761115277775</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45949.761115277775</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45949.761115277775</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45949.761115277775</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45949.761115277775</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45949.761115277775</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45949.761115277775</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45949.761115277775</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45949.761115277775</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45949.761115277775</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45949.761115277775</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45949.761115277775</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45949.761115277775</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45949.761115277775</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45949.761115277775</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45949.761115277775</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45949.761115277775</v>
      </c>
      <c r="H551" s="164"/>
      <c r="I551" s="163" t="str">
        <f>IFERROR(VLOOKUP(D551,DB!A:F,6,0),"")</f>
        <v/>
      </c>
      <c r="J551" s="163" t="str">
        <f>IFERROR(VLOOKUP(D551,DB!A:G,7,0),"")</f>
        <v/>
      </c>
      <c r="K551" s="163"/>
      <c r="L551" s="163" t="str">
        <f>IFERROR(VLOOKUP(D551,DB!A:I,9,0),"")</f>
        <v/>
      </c>
    </row>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61" ht="15"/>
    <row r="662" ht="15"/>
    <row r="664" ht="15"/>
    <row r="665" ht="15"/>
    <row r="666" ht="15"/>
    <row r="667" ht="15"/>
    <row r="669" ht="15"/>
    <row r="670" ht="15"/>
    <row r="677" ht="15"/>
    <row r="678" ht="15"/>
    <row r="679" ht="15"/>
    <row r="680" ht="15"/>
    <row r="681" ht="15"/>
    <row r="682" ht="15"/>
    <row r="685" ht="15"/>
    <row r="686" ht="15"/>
    <row r="687" ht="15"/>
    <row r="688" ht="15"/>
    <row r="689" ht="15"/>
    <row r="690" ht="15"/>
    <row r="691" ht="15"/>
    <row r="692" ht="15"/>
    <row r="693" ht="15"/>
    <row r="694" ht="15"/>
    <row r="695" ht="15"/>
    <row r="696"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790" ht="15"/>
    <row r="791" ht="15"/>
    <row r="792" ht="15"/>
    <row r="793" ht="15"/>
    <row r="794" ht="15"/>
    <row r="795" ht="15"/>
    <row r="796" ht="15"/>
    <row r="797" ht="15"/>
    <row r="798" ht="15"/>
    <row r="799"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882" ht="15"/>
    <row r="884" ht="15"/>
    <row r="885"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8" ht="15"/>
    <row r="919" ht="15"/>
    <row r="1089" ht="15"/>
    <row r="1090" ht="15"/>
    <row r="1091" ht="15"/>
    <row r="1092" ht="15"/>
    <row r="1093" ht="15"/>
    <row r="1094" ht="15"/>
    <row r="1100" ht="15"/>
    <row r="1101" ht="15"/>
    <row r="1102" ht="15"/>
    <row r="1103" ht="15"/>
    <row r="1104" ht="15"/>
    <row r="1105" ht="15"/>
    <row r="1106"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7" ht="15"/>
    <row r="1158" ht="15"/>
    <row r="1164" ht="15"/>
    <row r="1165" ht="15"/>
    <row r="1167" ht="15"/>
    <row r="1168" ht="15"/>
    <row r="1169" ht="15"/>
    <row r="1170" ht="15"/>
    <row r="1171" ht="15"/>
    <row r="1172" ht="15"/>
    <row r="1173" ht="15"/>
    <row r="1175" ht="15"/>
    <row r="1176" ht="15"/>
    <row r="1177"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6" ht="15"/>
    <row r="1247" ht="15"/>
    <row r="1248"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2" ht="15"/>
    <row r="1275" ht="15"/>
    <row r="1276" ht="15"/>
    <row r="1277" ht="15"/>
    <row r="1278" ht="15"/>
    <row r="1279" ht="15"/>
    <row r="1280" ht="15"/>
    <row r="1281" ht="15"/>
    <row r="1283" ht="15"/>
    <row r="1284" ht="15"/>
    <row r="1285" ht="15"/>
    <row r="1286" ht="15"/>
    <row r="1287" ht="15"/>
    <row r="1288" ht="15"/>
    <row r="1289" ht="15"/>
    <row r="1290" ht="15"/>
    <row r="1291" ht="15"/>
    <row r="1292" ht="15"/>
    <row r="1293" ht="15"/>
    <row r="1295" ht="15"/>
    <row r="1296" ht="15"/>
    <row r="1297" ht="15"/>
    <row r="1298" ht="15"/>
    <row r="1299" ht="15"/>
    <row r="1300" ht="15"/>
    <row r="1301" ht="15"/>
    <row r="1302" ht="15"/>
    <row r="1303" ht="15"/>
    <row r="1304" ht="15"/>
    <row r="1312" ht="15"/>
    <row r="1313" ht="15"/>
    <row r="1316" ht="15"/>
    <row r="1317" ht="15"/>
    <row r="1318" ht="15"/>
    <row r="1319" ht="15"/>
    <row r="1320" ht="15"/>
    <row r="1321" ht="15"/>
    <row r="1322" ht="15"/>
    <row r="1323" ht="15"/>
    <row r="1326" ht="15"/>
    <row r="1327" ht="15"/>
    <row r="1328" ht="15"/>
    <row r="1329" ht="15"/>
    <row r="1330" ht="15"/>
    <row r="1331" ht="15"/>
    <row r="1332" ht="15"/>
    <row r="1333" ht="15"/>
    <row r="1334" ht="15"/>
    <row r="1335" ht="15"/>
    <row r="1336" ht="15"/>
    <row r="1337" ht="15"/>
    <row r="1339" ht="15"/>
    <row r="1340" ht="15"/>
    <row r="1341" ht="15"/>
    <row r="1344" ht="15"/>
    <row r="1346" ht="15"/>
    <row r="1348" ht="15"/>
  </sheetData>
  <dataValidations count="2">
    <dataValidation allowBlank="1" showInputMessage="1" showErrorMessage="1" sqref="E1" xr:uid="{920C6338-E771-4DAE-8C89-92A9093EA4DE}"/>
    <dataValidation type="list" allowBlank="1" showInputMessage="1" showErrorMessage="1" sqref="E2:E5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1"/>
  <sheetViews>
    <sheetView workbookViewId="0">
      <selection activeCell="D4" sqref="D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39066</v>
      </c>
      <c r="B2" s="143" t="str">
        <f>IFERROR(VLOOKUP(D2,DB!A:K,11,0),"")</f>
        <v>R6</v>
      </c>
      <c r="C2" s="142">
        <v>1</v>
      </c>
      <c r="D2" s="143" t="s">
        <v>34282</v>
      </c>
      <c r="E2" s="142" t="s">
        <v>38964</v>
      </c>
      <c r="F2" s="145">
        <v>45939.529062499998</v>
      </c>
      <c r="G2" s="144">
        <f ca="1">IFERROR(NOW()-F2,"-")</f>
        <v>10.232052777777426</v>
      </c>
      <c r="H2" s="145">
        <v>45927.987534722219</v>
      </c>
      <c r="I2" s="143" t="str">
        <f>IFERROR(VLOOKUP(D2,DB!A:F,6,0),"")</f>
        <v>SCECO</v>
      </c>
      <c r="J2" s="143" t="str">
        <f>IFERROR(VLOOKUP(D2,DB!A:G,7,0),"")</f>
        <v>Vandalized</v>
      </c>
      <c r="K2" s="142" t="s">
        <v>39067</v>
      </c>
      <c r="L2" s="143" t="str">
        <f>IFERROR(VLOOKUP(D2,DB!A:I,9,0),"")</f>
        <v>Latis</v>
      </c>
    </row>
    <row r="3" spans="1:16383" ht="31.5" customHeight="1">
      <c r="A3" s="142" t="s">
        <v>39068</v>
      </c>
      <c r="B3" s="142" t="str">
        <f>IFERROR(VLOOKUP(D3,DB!A:K,11,0),"")</f>
        <v>R6</v>
      </c>
      <c r="C3" s="142">
        <v>1</v>
      </c>
      <c r="D3" s="142" t="s">
        <v>34126</v>
      </c>
      <c r="E3" s="142" t="s">
        <v>38964</v>
      </c>
      <c r="F3" s="145">
        <v>45948.910879629628</v>
      </c>
      <c r="G3" s="144">
        <f ca="1">IFERROR(NOW()-F3,"-")</f>
        <v>0.85023564814764541</v>
      </c>
      <c r="H3" s="145">
        <v>45948.903344907405</v>
      </c>
      <c r="I3" s="142" t="str">
        <f>IFERROR(VLOOKUP(D3,DB!A:F,6,0),"")</f>
        <v>SCECO</v>
      </c>
      <c r="J3" s="142" t="str">
        <f>IFERROR(VLOOKUP(D3,DB!A:G,7,0),"")</f>
        <v>Vandalized</v>
      </c>
      <c r="K3" s="142" t="s">
        <v>39069</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t="s">
        <v>39070</v>
      </c>
      <c r="B4" s="105" t="str">
        <f>IFERROR(VLOOKUP(D4,DB!A:K,11,0),"")</f>
        <v>R6</v>
      </c>
      <c r="C4" s="107">
        <v>2</v>
      </c>
      <c r="D4" s="105" t="s">
        <v>32685</v>
      </c>
      <c r="E4" s="142" t="s">
        <v>38964</v>
      </c>
      <c r="F4" s="109"/>
      <c r="G4" s="78">
        <f ca="1">IFERROR(NOW()-F4,"-")</f>
        <v>45949.761115277775</v>
      </c>
      <c r="H4" s="109">
        <v>45949.693472222221</v>
      </c>
      <c r="I4" s="105" t="str">
        <f>IFERROR(VLOOKUP(D4,DB!A:F,6,0),"")</f>
        <v>SCECO</v>
      </c>
      <c r="J4" s="104" t="str">
        <f>IFERROR(VLOOKUP(D4,DB!A:G,7,0),"")</f>
        <v>Dead</v>
      </c>
      <c r="K4" s="110" t="s">
        <v>39071</v>
      </c>
      <c r="L4" s="111" t="str">
        <f>IFERROR(VLOOKUP(D4,DB!A:I,9,0),"")</f>
        <v>Latis</v>
      </c>
    </row>
    <row r="5" spans="1:16383" ht="31.5" customHeight="1">
      <c r="A5" s="106" t="s">
        <v>39072</v>
      </c>
      <c r="B5" s="105" t="str">
        <f>IFERROR(VLOOKUP(D5,DB!A:K,11,0),"")</f>
        <v>R6</v>
      </c>
      <c r="C5" s="107">
        <v>1</v>
      </c>
      <c r="D5" s="105" t="s">
        <v>32773</v>
      </c>
      <c r="E5" s="108" t="s">
        <v>38964</v>
      </c>
      <c r="F5" s="168">
        <v>45949.700856481482</v>
      </c>
      <c r="G5" s="78">
        <f ca="1">IFERROR(NOW()-F5,"-")</f>
        <v>6.0258796293055639E-2</v>
      </c>
      <c r="H5" s="109">
        <v>45949.707824074074</v>
      </c>
      <c r="I5" s="105" t="str">
        <f>IFERROR(VLOOKUP(D5,DB!A:F,6,0),"")</f>
        <v>SCECO</v>
      </c>
      <c r="J5" s="104" t="str">
        <f>IFERROR(VLOOKUP(D5,DB!A:G,7,0),"")</f>
        <v>Dead</v>
      </c>
      <c r="K5" s="110" t="s">
        <v>39073</v>
      </c>
      <c r="L5" s="111" t="str">
        <f>IFERROR(VLOOKUP(D5,DB!A:I,9,0),"")</f>
        <v>Latis</v>
      </c>
    </row>
    <row r="6" spans="1:16383" ht="31.5" customHeight="1">
      <c r="A6" s="106"/>
      <c r="B6" s="105" t="str">
        <f>IFERROR(VLOOKUP(D6,DB!A:K,11,0),"")</f>
        <v/>
      </c>
      <c r="C6" s="107"/>
      <c r="D6" s="105"/>
      <c r="E6" s="108"/>
      <c r="F6" s="109"/>
      <c r="G6" s="78">
        <f ca="1">IFERROR(NOW()-F6,"-")</f>
        <v>45949.761115277775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45949.761115277775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45949.761115277775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45949.761115277775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45949.761115277775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45949.761115277775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45949.761115277775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45949.761115277775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45949.761115277775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45949.761115277775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45949.761115277775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45949.761115277775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45949.761115277775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45949.761115277775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45949.761115277775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45949.761115277775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45949.761115277775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45949.761115277775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45949.761115277775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45949.761115277775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45949.761115277775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45949.761115277775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45949.761115277775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45949.761115277775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45949.761115277775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45949.761115277775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45949.761115277775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45949.761115277775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45949.761115277775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45949.761115277775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45949.761115277775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45949.761115277775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45949.761115277775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45949.761115277775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45949.761115277775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45949.761115277775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45949.761115277775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45949.761115277775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45949.761115277775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45949.761115277775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45949.761115277775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45949.761115277775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45949.761115277775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45949.761115277775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45949.761115277775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45949.761115277775</v>
      </c>
      <c r="H51" s="109"/>
      <c r="I51" s="105" t="str">
        <f>IFERROR(VLOOKUP(D51,DB!A:F,6,0),"")</f>
        <v/>
      </c>
      <c r="J51" s="104" t="str">
        <f>IFERROR(VLOOKUP(D51,DB!A:G,7,0),"")</f>
        <v/>
      </c>
      <c r="K51" s="110"/>
      <c r="L51" s="111" t="str">
        <f>IFERROR(VLOOKUP(D51,DB!A:I,9,0),"")</f>
        <v/>
      </c>
    </row>
  </sheetData>
  <dataValidations count="2">
    <dataValidation allowBlank="1" showInputMessage="1" showErrorMessage="1" sqref="E1" xr:uid="{380493DB-286A-4683-AF55-C78F04945A49}"/>
    <dataValidation type="list" allowBlank="1" showInputMessage="1" showErrorMessage="1" sqref="E2:E5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2025-10-19T15:18:02Z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